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90" windowWidth="7425" windowHeight="6285" activeTab="0"/>
  </bookViews>
  <sheets>
    <sheet name="Notes-pg 6" sheetId="1" r:id="rId1"/>
    <sheet name="P&amp;L" sheetId="2" r:id="rId2"/>
    <sheet name="BS " sheetId="3" r:id="rId3"/>
    <sheet name="Cashflow" sheetId="4" r:id="rId4"/>
    <sheet name="Equity" sheetId="5" r:id="rId5"/>
  </sheets>
  <definedNames>
    <definedName name="_xlnm.Print_Area" localSheetId="2">'BS '!$A$1:$E$62</definedName>
    <definedName name="_xlnm.Print_Area" localSheetId="3">'Cashflow'!$A$1:$J$85</definedName>
    <definedName name="_xlnm.Print_Area" localSheetId="4">'Equity'!$B$1:$M$45</definedName>
    <definedName name="_xlnm.Print_Area" localSheetId="0">'Notes-pg 6'!$A$1:$J$321</definedName>
    <definedName name="_xlnm.Print_Area" localSheetId="1">'P&amp;L'!$1:$57</definedName>
    <definedName name="_xlnm.Print_Titles" localSheetId="0">'Notes-pg 6'!$2:$7</definedName>
  </definedNames>
  <calcPr fullCalcOnLoad="1"/>
</workbook>
</file>

<file path=xl/sharedStrings.xml><?xml version="1.0" encoding="utf-8"?>
<sst xmlns="http://schemas.openxmlformats.org/spreadsheetml/2006/main" count="443" uniqueCount="334">
  <si>
    <r>
      <t xml:space="preserve">POH KONG HOLDINGS BERHAD </t>
    </r>
    <r>
      <rPr>
        <sz val="12"/>
        <rFont val="Arial"/>
        <family val="2"/>
      </rPr>
      <t>(Company No : 586139-K)</t>
    </r>
  </si>
  <si>
    <t>REQUIREMENTS</t>
  </si>
  <si>
    <t xml:space="preserve">ADDITIONAL INFORMATION REQUIRED BY BURSA MALAYSIA SECURITIES BERHAD LISTING </t>
  </si>
  <si>
    <t xml:space="preserve">Net profit after taxation for basic earnings per share </t>
  </si>
  <si>
    <t>('000)</t>
  </si>
  <si>
    <t>date.</t>
  </si>
  <si>
    <t xml:space="preserve">There were no purchases or disposals of quoted securities for the current quarter and financial year to </t>
  </si>
  <si>
    <t xml:space="preserve">Save as disclosed above, there were no changes in contingent liabilities since the last annual balance sheet </t>
  </si>
  <si>
    <t>Manufacturing:  Manufacturer and dealer of jewelleries, precious stones and gold ornaments</t>
  </si>
  <si>
    <t>Trading:  Suppliers and retailers of gold ornaments, jewelleries and precious stones</t>
  </si>
  <si>
    <t>Others:  Investment holding</t>
  </si>
  <si>
    <t>qualification.</t>
  </si>
  <si>
    <t>Attributable to:--</t>
  </si>
  <si>
    <t xml:space="preserve">Earnings per share attributable to  </t>
  </si>
  <si>
    <t>(Unaudited)</t>
  </si>
  <si>
    <t>TOTAL EQUITY</t>
  </si>
  <si>
    <t xml:space="preserve">Net assets per share attributable to </t>
  </si>
  <si>
    <t xml:space="preserve">    Gain on disposal of property, plant and equipment</t>
  </si>
  <si>
    <t xml:space="preserve">    Property, plant and equipment written off</t>
  </si>
  <si>
    <t>Proceeds from disposal of property, plant and equipment</t>
  </si>
  <si>
    <t>Purchase of property, plant and equipment</t>
  </si>
  <si>
    <t xml:space="preserve">     and Articles of Association; and Proposed Private Placement </t>
  </si>
  <si>
    <t xml:space="preserve">(ii) Proposed Bonus Issue; Proposed Share Split; Proposed Amendments to the Memorandum </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</si>
  <si>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</si>
  <si>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</si>
  <si>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</si>
  <si>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</si>
  <si>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</si>
  <si>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</si>
  <si>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</si>
  <si>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</si>
  <si>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</si>
  <si>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</si>
  <si>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</si>
  <si>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</si>
  <si>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</si>
  <si>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</si>
  <si>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</si>
  <si>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</si>
  <si>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</si>
  <si>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</si>
  <si>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</si>
  <si>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</si>
  <si>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</si>
  <si>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</si>
  <si>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</si>
  <si>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</si>
  <si>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</si>
  <si>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</si>
  <si>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</si>
  <si>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</si>
  <si>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</si>
  <si>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</si>
  <si>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</si>
  <si>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</si>
  <si>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</si>
  <si>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</si>
  <si>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</si>
  <si>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</si>
  <si>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</si>
  <si>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</si>
  <si>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CASH FLOW FROM FINANCING ACTIVITIES</t>
  </si>
  <si>
    <t>OPENING CASH AND CASH EQUIVALENTS</t>
  </si>
  <si>
    <t>CLOSING CASH AND CASH EQUIVALENTS</t>
  </si>
  <si>
    <t>Cash and cash equivalents comprise the following:</t>
  </si>
  <si>
    <t>Cash and bank balances</t>
  </si>
  <si>
    <t>Bank overdraft</t>
  </si>
  <si>
    <t>Capital</t>
  </si>
  <si>
    <t>QUARTER</t>
  </si>
  <si>
    <t>CURRENT ASSETS</t>
  </si>
  <si>
    <t>CURRENT LIABILITIES</t>
  </si>
  <si>
    <t>INDIVIDUAL QUARTER</t>
  </si>
  <si>
    <t>CUMULATIVE QUARTER</t>
  </si>
  <si>
    <t>ENDED</t>
  </si>
  <si>
    <t>Other operating income</t>
  </si>
  <si>
    <t>Profit from operations</t>
  </si>
  <si>
    <t>Finance costs</t>
  </si>
  <si>
    <t>Profit after taxation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</si>
  <si>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</si>
  <si>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</si>
  <si>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</si>
  <si>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</si>
  <si>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</si>
  <si>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</si>
  <si>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</si>
  <si>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</si>
  <si>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</si>
  <si>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</si>
  <si>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</si>
  <si>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</si>
  <si>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</si>
  <si>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</si>
  <si>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</si>
  <si>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</si>
  <si>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</si>
  <si>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</si>
  <si>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</si>
  <si>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</si>
  <si>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</si>
  <si>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</si>
  <si>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</si>
  <si>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</si>
  <si>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</si>
  <si>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</si>
  <si>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</si>
  <si>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</si>
  <si>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</si>
  <si>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Tax recoverable</t>
  </si>
  <si>
    <t>Trade receivables</t>
  </si>
  <si>
    <t>Trade payables</t>
  </si>
  <si>
    <t>Interest paid</t>
  </si>
  <si>
    <t>Net cash used in investing activities</t>
  </si>
  <si>
    <t>Business segments:</t>
  </si>
  <si>
    <t>Division</t>
  </si>
  <si>
    <t>Others</t>
  </si>
  <si>
    <t>Inter-segment Revenue</t>
  </si>
  <si>
    <t>Total Revenue</t>
  </si>
  <si>
    <t>Group</t>
  </si>
  <si>
    <t xml:space="preserve">Profit for the period </t>
  </si>
  <si>
    <t>Elimination</t>
  </si>
  <si>
    <t xml:space="preserve">      Cumulative Quarter</t>
  </si>
  <si>
    <t>Tax paid</t>
  </si>
  <si>
    <t>Income taxation</t>
  </si>
  <si>
    <t>- Secured</t>
  </si>
  <si>
    <t>- Unsecured</t>
  </si>
  <si>
    <t>There were no material changes in the estimates used for the preparation of interim financial report.</t>
  </si>
  <si>
    <t xml:space="preserve">B. </t>
  </si>
  <si>
    <t xml:space="preserve">A. </t>
  </si>
  <si>
    <t>NOTES TO THE INTERIM FINANCIAL REPORT</t>
  </si>
  <si>
    <t xml:space="preserve">    Interest income</t>
  </si>
  <si>
    <t>Interest received</t>
  </si>
  <si>
    <t>Repayment to lease creditors</t>
  </si>
  <si>
    <t>DATO' CHOON YEE SEIONG</t>
  </si>
  <si>
    <t>Executive Chairman / Group Managing Director</t>
  </si>
  <si>
    <t>PERIOD</t>
  </si>
  <si>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</si>
  <si>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</si>
  <si>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</si>
  <si>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</si>
  <si>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</si>
  <si>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</si>
  <si>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Deferred tax assets</t>
  </si>
  <si>
    <t xml:space="preserve">Non-trade payables </t>
  </si>
  <si>
    <t>Amount due to directors (Note 1)</t>
  </si>
  <si>
    <t>Provision for taxation</t>
  </si>
  <si>
    <t>Deferred tax liabilities</t>
  </si>
  <si>
    <t>Short-term borrowings</t>
  </si>
  <si>
    <t>Long-term borrowings</t>
  </si>
  <si>
    <t>UNAUDITED CONDENSED CONSOLIDATED STATEMENT OF CHANGES IN EQUITY</t>
  </si>
  <si>
    <t>Retained</t>
  </si>
  <si>
    <t>Share</t>
  </si>
  <si>
    <t>Investment property</t>
  </si>
  <si>
    <t>Other investments</t>
  </si>
  <si>
    <t>Hire purchase and lease creditors</t>
  </si>
  <si>
    <t>Other bank borrowings</t>
  </si>
  <si>
    <t>Term loans</t>
  </si>
  <si>
    <t>Ended</t>
  </si>
  <si>
    <t>Period</t>
  </si>
  <si>
    <t>Variance</t>
  </si>
  <si>
    <t>RM('000)</t>
  </si>
  <si>
    <t>(%)</t>
  </si>
  <si>
    <t>Financial Indicators:</t>
  </si>
  <si>
    <t>Petaling Jaya</t>
  </si>
  <si>
    <t>Non-trade payables</t>
  </si>
  <si>
    <t xml:space="preserve">    Depreciation of property, plant and equipment</t>
  </si>
  <si>
    <t>Earnings</t>
  </si>
  <si>
    <t>Not applicable as the Group did not publish any profit forecast.</t>
  </si>
  <si>
    <t>Disposal of Unquoted Investments and/or Properties</t>
  </si>
  <si>
    <t>There were no investments in quoted securities for the current quarter and financial year to date.</t>
  </si>
  <si>
    <t xml:space="preserve">    Allowance for doubtful debts</t>
  </si>
  <si>
    <t>There were no unusual and extraordinary items in the current quarter under review.</t>
  </si>
  <si>
    <t>Deferred taxation</t>
  </si>
  <si>
    <t>Repayment to hire purchase creditors</t>
  </si>
  <si>
    <t>Company</t>
  </si>
  <si>
    <t>Interests</t>
  </si>
  <si>
    <t>Total</t>
  </si>
  <si>
    <t>Total to</t>
  </si>
  <si>
    <t>(RM'000)</t>
  </si>
  <si>
    <t>Valuations of Property, Plant and Equipment</t>
  </si>
  <si>
    <t>(Audited)</t>
  </si>
  <si>
    <t>Short-term Borrowings</t>
  </si>
  <si>
    <t>Long-term Borrowings</t>
  </si>
  <si>
    <t>Advance from Ultimate Holding Company</t>
  </si>
  <si>
    <t>Murabahah Medium Term Notes ("MTN")</t>
  </si>
  <si>
    <t>There were no financial instruments with off balance sheet risk as at the date of this quarterly report and financial year to-date.</t>
  </si>
  <si>
    <t>Segmental information is presented in respect of the Group's business segments.</t>
  </si>
  <si>
    <t>There were no issuance and repayment of debt and equity securities, share buy-back, share cancellations, shares held as treasury shares and resale of treasury shares for the current financial year to-date.</t>
  </si>
  <si>
    <t>The valuation of property, plant and equipment and investment property have been brought forward without amendment from previous Audited Financial Statements.</t>
  </si>
  <si>
    <t>Prepaid land lease payments</t>
  </si>
  <si>
    <t>TOTAL ASSETS</t>
  </si>
  <si>
    <t>EQUITY AND LIABILITIES</t>
  </si>
  <si>
    <t>Equity attributable to equity holders of the Company</t>
  </si>
  <si>
    <t>Share Capital</t>
  </si>
  <si>
    <t>Reserves</t>
  </si>
  <si>
    <t>NON-CURRENT LIABILITIES</t>
  </si>
  <si>
    <t>TOTAL LIABILITIES</t>
  </si>
  <si>
    <t>TOTAL EQUITY AND LIABILITIES</t>
  </si>
  <si>
    <t>Note 1: Amount due to directors consists of directors' fee and directors' other emoluments.</t>
  </si>
  <si>
    <t>Reserve</t>
  </si>
  <si>
    <t>Equity</t>
  </si>
  <si>
    <t xml:space="preserve">    Amortisation of prepaid land lease payments</t>
  </si>
  <si>
    <t>ASSETS</t>
  </si>
  <si>
    <t xml:space="preserve">Weighted average number of ordinary shares in issue </t>
  </si>
  <si>
    <t>The Group did not carry out any valuations on property, plant and equipment in the quarter under review.</t>
  </si>
  <si>
    <t xml:space="preserve">The audit report of the preceding Audited Financial Statements of the Company was reported without any </t>
  </si>
  <si>
    <t>the</t>
  </si>
  <si>
    <t>For the current financial year, the Group will continue its drive to build market share by enhancing and differentiating its product offerings to its targeted market segments. Towards this purpose, the Group is actively evaluating various initiatives and opportunities to attract new customers through the introduction of new product designs and enhanced customer service.</t>
  </si>
  <si>
    <t>Repayment of term loans</t>
  </si>
  <si>
    <t xml:space="preserve">Capital </t>
  </si>
  <si>
    <t>At 1 August 2009</t>
  </si>
  <si>
    <t>Basic earnings per share (sen)</t>
  </si>
  <si>
    <t xml:space="preserve"> - basic (sen) </t>
  </si>
  <si>
    <t xml:space="preserve">    Loss on disposal of subsidiary company</t>
  </si>
  <si>
    <t>Net cash generated from operations</t>
  </si>
  <si>
    <t>Net cash generated from operating activities</t>
  </si>
  <si>
    <t>Fixed deposit</t>
  </si>
  <si>
    <t>Operating expenses</t>
  </si>
  <si>
    <t>Dividend paid</t>
  </si>
  <si>
    <t>There was no material litigation as at the date of this quarterly report and the financial year to date.</t>
  </si>
  <si>
    <t>Net cash used in financing activities</t>
  </si>
  <si>
    <t>31.7.2010</t>
  </si>
  <si>
    <t>The Board of Directors remains positive on the performance of the Group for the financial year ending 31 July 2011.</t>
  </si>
  <si>
    <t xml:space="preserve">UNAUDITED CONDENSED CONSOLIDATED STATEMENT OF FINANCIAL POSITION </t>
  </si>
  <si>
    <t>UNAUDITED CONDENSED CONSOLIDATED STATEMENT OF COMPREHENSIVE INCOME</t>
  </si>
  <si>
    <t>UNAUDITED CONDENSED CONSOLIDATED STATEMENT OF CASH FLOWS</t>
  </si>
  <si>
    <t>Other Comprehensive Income</t>
  </si>
  <si>
    <t>Total Comprehensive Income</t>
  </si>
  <si>
    <t>The interim financial report has been prepared in accordance with Financial Reporting Standard ("FRS") 134: Interim Financial Reporting and Chapter 9 part K of the Listing Requirements of Bursa Malaysia Securities Berhad, and should be read in conjunction with the Audited Financial Statements for the year ended 31 July 2010.</t>
  </si>
  <si>
    <t>There was no change in the composition of the Group for the current quarter and financial year to date including business combination, acquisition or disposal of subsidiaries and long term investment, restructuring or discontinuing of operations.</t>
  </si>
  <si>
    <t>There was no disposal of unquoted investments or properties for the current quarter and financial year to date.</t>
  </si>
  <si>
    <t>At 1 August 2010</t>
  </si>
  <si>
    <t>Disposal of interest in a subsidiary company</t>
  </si>
  <si>
    <t>There were no corporate proposals announced for the current quarter and financial year to date.</t>
  </si>
  <si>
    <t>First-time Adoption of Financial Reporting Standards (Revised 2010)</t>
  </si>
  <si>
    <t>Business Combinations (Revised 2010)</t>
  </si>
  <si>
    <t>Consolidated and Separate Financial Statements (Revised 2010)</t>
  </si>
  <si>
    <t>Insurance Contracts</t>
  </si>
  <si>
    <t>Financial Instruments : Disclosures</t>
  </si>
  <si>
    <t>Presentation of Financial Statements (Revised 2009)</t>
  </si>
  <si>
    <t>Borrowing Costs</t>
  </si>
  <si>
    <t>Financial Instruments : Recognition and Measurement</t>
  </si>
  <si>
    <t>Service Concession Arrangements</t>
  </si>
  <si>
    <t>Agreements for the Construction of Real Estate</t>
  </si>
  <si>
    <t>Hedges of a Net Investment in a Foreign Operation</t>
  </si>
  <si>
    <t>Distributions of Non-cash Assets to Owners</t>
  </si>
  <si>
    <t>Reassessment of Embedded Derivatives</t>
  </si>
  <si>
    <t>Interim Financial Reporting and Impairment</t>
  </si>
  <si>
    <t>FRS 2 - Group and Treasury Share Transactions</t>
  </si>
  <si>
    <t>Customer Loyalty Programmes</t>
  </si>
  <si>
    <t>FRS 119 - The Limit on a Defined Benefit Asset, Minimum Funding</t>
  </si>
  <si>
    <t xml:space="preserve">  Requirements and their Interaction</t>
  </si>
  <si>
    <t>-FRS 4</t>
  </si>
  <si>
    <t>-FRS 7</t>
  </si>
  <si>
    <t>-FRS 101</t>
  </si>
  <si>
    <t>-FRS 123</t>
  </si>
  <si>
    <t>-FRS 139</t>
  </si>
  <si>
    <t>-IC Int. 9</t>
  </si>
  <si>
    <t>-IC Int. 10</t>
  </si>
  <si>
    <t>-IC Int. 11</t>
  </si>
  <si>
    <t>-IC Int. 13</t>
  </si>
  <si>
    <t>-IC Int. 14</t>
  </si>
  <si>
    <t>-Amendments to FRS 1 First-time Adoption of Financial Reporting Standards and FRS 127 Consolidated and Separate Financial Statements : Cost of an Investment  In a Subsidiary, Jointly  Controlled Entity or Associate</t>
  </si>
  <si>
    <t>-Amendments to FRS 2 Share based Payment - Vesting Conditions and  Cancellations</t>
  </si>
  <si>
    <t>-Amendments to FRS 132 Financial Instruments : Presentation</t>
  </si>
  <si>
    <t>-Amendments to FRS 139 Financial Instruments : Recognition and Measurement, FRS 7 Financial Instruments : Disclosures and IC Int. 9 Reassessment of Embedded Derivatives</t>
  </si>
  <si>
    <t>-Amendments to FRSs contained in the document entitled "Improvements to FRSs (2009)"</t>
  </si>
  <si>
    <t>-FRS 1</t>
  </si>
  <si>
    <t>-FRS 3</t>
  </si>
  <si>
    <t>-FRS 127</t>
  </si>
  <si>
    <t>-IC Int. 12</t>
  </si>
  <si>
    <t>-IC Int. 15</t>
  </si>
  <si>
    <t>-IC Int. 16</t>
  </si>
  <si>
    <t>-IC Int. 17</t>
  </si>
  <si>
    <t>-Amendments to FRS 5 Non-current Assets Held for Sale and Discontinued Operations</t>
  </si>
  <si>
    <t>-Amendments to FRS 138 Intangible Assets</t>
  </si>
  <si>
    <t>-Amendments to IC Int. 9 Reassessment of Embedded Derivatives</t>
  </si>
  <si>
    <t>The significant accounting policies and methods of computation applied in the unaudited condensed interim financial statements are consistent with those adopted in the Annual Financial Statements for the financial year ended 31 July 2010 except for the adoption of the following new and revised FRSs, Issues Committee Interpretations ("IC Int.") and amendments to FRSs that are effective for the current financial year ending 31 July 2011:-</t>
  </si>
  <si>
    <t>The total comprehensive income is presented as one line item in the Statement Of Changes In Equity and the comparative information has been presented in order to confirm with the revised standard. This standard only affects the presentation aspects and will have no significant financial impact to the Group.</t>
  </si>
  <si>
    <t>FRS 101: Presentation of Financial Statements (Revised 2009)</t>
  </si>
  <si>
    <t xml:space="preserve">Prior to the adoption of the revised FRS 101, the components of the financial statements presented consisted of Balance Sheet, Income Statement, Statement Of Changes In Equity, Cash Flow Statement and Notes To The Financial Statements. The adoption of the revised FRS 101, the components of the financial statements presented will replace by "Statement Of Financial Position", "Statement Of Comprehensive Income", "Statement Of Changes In Equity", "Statement Of Cash Flows" and "Notes To The Financial Statements" respectively. </t>
  </si>
  <si>
    <t xml:space="preserve">    Inventory loss</t>
  </si>
  <si>
    <t>Fixed deposits with licensed banks</t>
  </si>
  <si>
    <t>The effective tax rate for the current quarter was higher than the statutory tax rate due principally to certain expenses disallowed for tax purposes.</t>
  </si>
  <si>
    <t xml:space="preserve">The adoption of the above new and revised FRSs, IC Int. and amendments to FRSs will have no significant financial impact on the financial statements of the Group except for additional disclosure requirements. </t>
  </si>
  <si>
    <t>Q2FYE2011</t>
  </si>
  <si>
    <t>31.1.2011</t>
  </si>
  <si>
    <t>Dividends</t>
  </si>
  <si>
    <t>Realised and Unrealised Profits or Losses Disclosure</t>
  </si>
  <si>
    <t>Total retained profits of the Company and its subsidiaries:</t>
  </si>
  <si>
    <t>-</t>
  </si>
  <si>
    <t xml:space="preserve">Realised </t>
  </si>
  <si>
    <t>Unrealised</t>
  </si>
  <si>
    <t>Less: Consolidated adjustments</t>
  </si>
  <si>
    <t>B14.</t>
  </si>
  <si>
    <t>This disclosure is prepared pursuant to the directive of  Bursa Malaysia Securities Berhad and in accordance with the Guidance on Special Matter No.1- Determination of Realised and Unrealised Profits or Losses, as issued by the Malaysia Institute of Accountants.</t>
  </si>
  <si>
    <t>The comparative figures are not required in the first financial year of complying with the Realised and Unrealised Profits or Losses Disclosure.</t>
  </si>
  <si>
    <t>Total group retained profits as per consolidated accounts</t>
  </si>
  <si>
    <t xml:space="preserve">    Impairment loss of property, plant and equipment</t>
  </si>
  <si>
    <t xml:space="preserve">  Equity owners of the Company</t>
  </si>
  <si>
    <t xml:space="preserve">  Non-controlling Interests</t>
  </si>
  <si>
    <t xml:space="preserve">  equity owners of the Company</t>
  </si>
  <si>
    <t xml:space="preserve">ordinary equity owners of the Company (RM) </t>
  </si>
  <si>
    <t>Non-controlling interests on disposal of a subsidiary company</t>
  </si>
  <si>
    <t>NET INCREASE/(DECREASE) IN CASH AND CASH EQUIVALENTS</t>
  </si>
  <si>
    <t>Owners of</t>
  </si>
  <si>
    <t>Non-Controlling</t>
  </si>
  <si>
    <t xml:space="preserve">    Short-term accumulating compensated absences</t>
  </si>
  <si>
    <t xml:space="preserve">The Company obtained shareholders' approval at the Eighth Annual General Meeting on 6 January 2011 to declare a first and final dividend of 1.40 sen single tier dividend per ordinary share in respect of the financial year ended 31 July 2010. (2009: 1.40 sen single tier dividend per ordinary share) and was paid on 9 March 2011 to Depositors registered in the Record of Depositors at the close of business on 11 February 2011. The total shareholdings at 11 February 2011 were 410,351,752 ordinary shares and the net dividend amounted to RM5,744,925. </t>
  </si>
  <si>
    <t xml:space="preserve">    Customers' deposits</t>
  </si>
  <si>
    <t>QUARTERLY REPORT FOR THE THIRD QUARTER ENDED 30 APRIL 2011</t>
  </si>
  <si>
    <t>It was a traditional low peak trading period for the quarter under review.</t>
  </si>
  <si>
    <r>
      <t xml:space="preserve">Comparison with Preceding Quarter's Results  </t>
    </r>
    <r>
      <rPr>
        <sz val="12"/>
        <rFont val="Arial"/>
        <family val="2"/>
      </rPr>
      <t>(3rd Quarter FYE 2011 vs 2nd Quarter FYE 2011)</t>
    </r>
  </si>
  <si>
    <t>Q3FYE2011</t>
  </si>
  <si>
    <t>30.4.2011</t>
  </si>
  <si>
    <t>30.4.2010</t>
  </si>
  <si>
    <t>The Group's borrowings as at 30 April 2011 are as follows:-</t>
  </si>
  <si>
    <t>Commercial Papers ("CP")</t>
  </si>
  <si>
    <t>No dividend was declared in the quarter under review.</t>
  </si>
  <si>
    <t xml:space="preserve">    Dividend income</t>
  </si>
  <si>
    <t>Dividend received</t>
  </si>
  <si>
    <t>Loan raised / (repaid)</t>
  </si>
  <si>
    <t>At 30 April 2010</t>
  </si>
  <si>
    <t>At 30 April 2011</t>
  </si>
  <si>
    <t>(The Unaudited Condensed Consolidated Statement of Comprehensive Income should be read in conjunction with the Audited Financial Statements for the year ended 31 July 2010)</t>
  </si>
  <si>
    <t>(The Unaudited Condensed Consolidated Statement of Financial Position should be read in conjunction with the Audited Financial Statements for the year ended 31 July 2010)</t>
  </si>
  <si>
    <t>(The Unaudited Condensed Consolidated Statement of Cash Flows should be read in conjunction with the Audited Financial Statements for the year ended 31 July 2010)</t>
  </si>
  <si>
    <t>(The Unaudited Condensed Consolidated Statement of Changes in Equity should be read in conjunction with the Audited Financial Statements for the year ended 31 July 2010)</t>
  </si>
  <si>
    <t>There was no additional corporate guarantee granted for the current quarter and financial year to date. As at 30 April 2011, a total of RM115,851,253 corporate guarantee has been given in support of banking facilities granted to subsidiary companies and a total of RM8,578,400 corporate guarantee has been given to third party in respect of leasing and hire purchase facilities.</t>
  </si>
  <si>
    <t>13 June 2011</t>
  </si>
  <si>
    <t>Pursuant to the above, Danajamin Nasional Berhad will provide a guarantee facility to Poh Kong's payment obligations under the Proposed ICP/IMTN Programme.</t>
  </si>
  <si>
    <t>Save as disclosed in Note A10, there was no financial instrument with off balance sheet risk as at the date of this quarterly report and financial year to date.</t>
  </si>
  <si>
    <t>Save as disclosed, there was no subsequent material event as at the date of this quarterly report.</t>
  </si>
  <si>
    <t>On 18 May 2011, the Company announced that it proposes to undertake an Islamic Commercial Papers/ Islamic Medium Term Notes Programme of up to RM150.0 million in nominal value, to be guaranteed by Danajamin Nasional Berhad ("Proposed ICP/IMTN Programme"). The Company has mandated Maybank Investment Bank Berhad and RHB Investment Bank Berhad as the Joint Principal Advisers, Joint Lead Arrangers and Joint Managers of the Proposed ICP/IMTN Programme.</t>
  </si>
  <si>
    <t>The Group's revenue for the third quarter under review was higher at RM169.445 million as compared to the revenue in the corresponding quarter last year of RM132.737 million; an increase of RM36.708 million. The increase in revenue was attributed to the effect from 35th Anniversary promotional activities and the increase in gold price on top of the existing stores registering higher sales. The Group's profit before tax in the current quarter at RM12.722 million was higher as compared to the profit before tax of RM9.665 million in the corresponding quarter last year; an increase of RM3.057 million. The increase in profit before tax was mainly due to the higher sales registered for the current quarter under review.</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</si>
</sst>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0_);\(\$#,##0\)"/>
    <numFmt numFmtId="179" formatCode="\$#,##0_);[Red]\(\$#,##0\)"/>
    <numFmt numFmtId="180" formatCode="\$#,##0.00_);\(\$#,##0.00\)"/>
    <numFmt numFmtId="181" formatCode="\$#,##0.00_);[Red]\(\$#,##0.00\)"/>
    <numFmt numFmtId="182" formatCode="_-* #,##0.00_-;\-* #,##0.00_-;_-* &quot;-&quot;??_-;_-@_-"/>
    <numFmt numFmtId="183" formatCode="_-&quot;£&quot;* #,##0_-;\-&quot;£&quot;* #,##0_-;_-&quot;£&quot;* &quot;-&quot;_-;_-@_-"/>
    <numFmt numFmtId="184" formatCode="_-&quot;£&quot;* #,##0.00_-;\-&quot;£&quot;* #,##0.00_-;_-&quot;£&quot;* &quot;-&quot;??_-;_-@_-"/>
    <numFmt numFmtId="185" formatCode="_-* #,##0_-;\-* #,##0_-;_-* &quot;-&quot;??_-;_-@_-"/>
    <numFmt numFmtId="186" formatCode="00000"/>
    <numFmt numFmtId="187" formatCode="_(* #,##0_);_(* \(#,##0\);_(* &quot;-&quot;??_);_(@_)"/>
    <numFmt numFmtId="188" formatCode="#,##0.00000"/>
    <numFmt numFmtId="189" formatCode="#,##0.000000"/>
    <numFmt numFmtId="190" formatCode="_-* #,##0.0_-;\-* #,##0.0_-;_-* &quot;-&quot;??_-;_-@_-"/>
    <numFmt numFmtId="191" formatCode="_ * #,##0_ ;_ * \-#,##0_ ;_ * &quot;-&quot;??_ ;_ @_ "/>
    <numFmt numFmtId="192" formatCode="0.00_);\(0.00\)"/>
    <numFmt numFmtId="193" formatCode="_-* #,##0.00000_-;\-* #,##0.00000_-;_-* &quot;-&quot;??_-;_-@_-"/>
    <numFmt numFmtId="194" formatCode="#,##0.000_);[Red]\(#,##0.000\)"/>
    <numFmt numFmtId="195" formatCode="_(* #,##0.000_);_(* \(#,##0.000\);_(* &quot;-&quot;??_);_(@_)"/>
    <numFmt numFmtId="196" formatCode="0_);\(0\)"/>
    <numFmt numFmtId="197" formatCode="_(* #,##0.0000_);_(* \(#,##0.0000\);_(* &quot;-&quot;??_);_(@_)"/>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_(* #,##0.000000000_);_(* \(#,##0.000000000\);_(* &quot;-&quot;??_);_(@_)"/>
    <numFmt numFmtId="203" formatCode="_(* #,##0.0000000000_);_(* \(#,##0.0000000000\);_(* &quot;-&quot;??_);_(@_)"/>
    <numFmt numFmtId="204" formatCode="_(* #,##0.000000000000_);_(* \(#,##0.000000000000\);_(* &quot;-&quot;??_);_(@_)"/>
    <numFmt numFmtId="205" formatCode="_(* #,##0.00000000000000_);_(* \(#,##0.00000000000000\);_(* &quot;-&quot;??_);_(@_)"/>
    <numFmt numFmtId="206" formatCode="_(* #,##0.0_);_(* \(#,##0.0\);_(* &quot;-&quot;??_);_(@_)"/>
    <numFmt numFmtId="207" formatCode="#,##0.0_);\(#,##0.0\)"/>
    <numFmt numFmtId="208" formatCode="#,##0.0_);[Red]\(#,##0.0\)"/>
    <numFmt numFmtId="209" formatCode="_(* #,##0.00000000000_);_(* \(#,##0.00000000000\);_(* &quot;-&quot;??_);_(@_)"/>
    <numFmt numFmtId="210" formatCode="_-* #,##0.000_-;\-* #,##0.000_-;_-* &quot;-&quot;??_-;_-@_-"/>
    <numFmt numFmtId="211" formatCode="_(* #,##0.0_);_(* \(#,##0.0\);_(* &quot;-&quot;?_);_(@_)"/>
    <numFmt numFmtId="212" formatCode="_(* #,##0.000_);_(* \(#,##0.000\);_(* &quot;-&quot;???_);_(@_)"/>
    <numFmt numFmtId="213" formatCode="_(* #,##0.00000_);_(* \(#,##0.00000\);_(* &quot;-&quot;?????_);_(@_)"/>
    <numFmt numFmtId="214" formatCode="_(* #,##0.0000_);_(* \(#,##0.0000\);_(* &quot;-&quot;????_);_(@_)"/>
    <numFmt numFmtId="215" formatCode="&quot;Yes&quot;;&quot;Yes&quot;;&quot;No&quot;"/>
    <numFmt numFmtId="216" formatCode="&quot;True&quot;;&quot;True&quot;;&quot;False&quot;"/>
    <numFmt numFmtId="217" formatCode="&quot;On&quot;;&quot;On&quot;;&quot;Off&quot;"/>
    <numFmt numFmtId="218" formatCode="[$€-2]\ #,##0.00_);[Red]\([$€-2]\ #,##0.00\)"/>
    <numFmt numFmtId="219" formatCode="0.00_ "/>
    <numFmt numFmtId="220" formatCode="_(* #,##0_);_(* \(#,##0\);_(* &quot;&quot;??_);_(@_)"/>
    <numFmt numFmtId="221" formatCode="0.0%"/>
  </numFmts>
  <fonts count="47">
    <font>
      <sz val="10"/>
      <name val="Arial"/>
      <family val="2"/>
    </font>
    <font>
      <u val="single"/>
      <sz val="10"/>
      <color indexed="12"/>
      <name val="Arial"/>
      <family val="2"/>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sz val="11"/>
      <color indexed="12"/>
      <name val="Arial"/>
      <family val="2"/>
    </font>
    <font>
      <b/>
      <sz val="11"/>
      <color indexed="8"/>
      <name val="Arial"/>
      <family val="2"/>
    </font>
    <font>
      <sz val="10"/>
      <color indexed="8"/>
      <name val="Arial"/>
      <family val="2"/>
    </font>
    <font>
      <b/>
      <i/>
      <sz val="11"/>
      <name val="Arial"/>
      <family val="2"/>
    </font>
    <font>
      <b/>
      <sz val="12"/>
      <name val="Arial"/>
      <family val="2"/>
    </font>
    <font>
      <sz val="12"/>
      <name val="Arial"/>
      <family val="2"/>
    </font>
    <font>
      <b/>
      <sz val="12"/>
      <color indexed="9"/>
      <name val="Arial"/>
      <family val="2"/>
    </font>
    <font>
      <sz val="12"/>
      <color indexed="9"/>
      <name val="Arial"/>
      <family val="2"/>
    </font>
    <font>
      <b/>
      <sz val="12"/>
      <color indexed="8"/>
      <name val="Arial"/>
      <family val="2"/>
    </font>
    <font>
      <sz val="12"/>
      <color indexed="10"/>
      <name val="Arial"/>
      <family val="2"/>
    </font>
    <font>
      <b/>
      <sz val="12"/>
      <color indexed="10"/>
      <name val="Arial"/>
      <family val="2"/>
    </font>
    <font>
      <sz val="12"/>
      <color indexed="16"/>
      <name val="Arial"/>
      <family val="2"/>
    </font>
    <font>
      <i/>
      <sz val="12"/>
      <name val="Arial"/>
      <family val="2"/>
    </font>
    <font>
      <sz val="12"/>
      <color indexed="8"/>
      <name val="Arial"/>
      <family val="2"/>
    </font>
    <font>
      <b/>
      <i/>
      <sz val="12"/>
      <name val="Arial"/>
      <family val="2"/>
    </font>
    <font>
      <sz val="12"/>
      <color indexed="12"/>
      <name val="Arial"/>
      <family val="2"/>
    </font>
    <font>
      <b/>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style="double"/>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37" fontId="5" fillId="0" borderId="0">
      <alignment/>
      <protection/>
    </xf>
    <xf numFmtId="0" fontId="0" fillId="0" borderId="0">
      <alignment/>
      <protection/>
    </xf>
    <xf numFmtId="39" fontId="0" fillId="0" borderId="0" applyFill="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1">
    <xf numFmtId="0" fontId="0" fillId="0" borderId="0" xfId="0" applyAlignment="1">
      <alignment/>
    </xf>
    <xf numFmtId="43" fontId="4" fillId="0" borderId="0" xfId="47" applyFont="1" applyAlignment="1">
      <alignment/>
    </xf>
    <xf numFmtId="0" fontId="4" fillId="0" borderId="0" xfId="62" applyFont="1">
      <alignment/>
      <protection/>
    </xf>
    <xf numFmtId="43" fontId="0" fillId="0" borderId="0" xfId="47" applyFont="1" applyAlignment="1">
      <alignment/>
    </xf>
    <xf numFmtId="0" fontId="0" fillId="0" borderId="0" xfId="62" applyFont="1">
      <alignment/>
      <protection/>
    </xf>
    <xf numFmtId="0" fontId="0" fillId="0" borderId="0" xfId="62" applyFont="1" applyFill="1" applyBorder="1">
      <alignment/>
      <protection/>
    </xf>
    <xf numFmtId="0" fontId="2" fillId="0" borderId="0" xfId="0" applyFont="1" applyFill="1" applyAlignment="1">
      <alignment/>
    </xf>
    <xf numFmtId="0" fontId="3" fillId="0" borderId="0" xfId="0" applyFont="1" applyFill="1" applyAlignment="1">
      <alignment/>
    </xf>
    <xf numFmtId="0" fontId="7" fillId="0" borderId="0" xfId="62" applyFont="1" applyAlignment="1">
      <alignment horizontal="left"/>
      <protection/>
    </xf>
    <xf numFmtId="0" fontId="8" fillId="0" borderId="0" xfId="62" applyFont="1" applyFill="1">
      <alignment/>
      <protection/>
    </xf>
    <xf numFmtId="0" fontId="8" fillId="0" borderId="0" xfId="62" applyFont="1" applyFill="1" applyAlignment="1">
      <alignment horizontal="centerContinuous"/>
      <protection/>
    </xf>
    <xf numFmtId="0" fontId="0" fillId="0" borderId="0" xfId="62" applyFont="1" applyFill="1">
      <alignment/>
      <protection/>
    </xf>
    <xf numFmtId="0" fontId="9" fillId="0" borderId="0" xfId="62" applyFont="1" applyFill="1">
      <alignment/>
      <protection/>
    </xf>
    <xf numFmtId="0" fontId="8" fillId="0" borderId="0" xfId="62" applyFont="1" applyFill="1" applyBorder="1">
      <alignment/>
      <protection/>
    </xf>
    <xf numFmtId="0" fontId="10" fillId="0" borderId="0" xfId="62" applyFont="1" applyFill="1" applyBorder="1" applyAlignment="1">
      <alignment horizontal="centerContinuous"/>
      <protection/>
    </xf>
    <xf numFmtId="0" fontId="8" fillId="0" borderId="0" xfId="62" applyFont="1" applyFill="1" applyBorder="1" applyAlignment="1">
      <alignment horizontal="center"/>
      <protection/>
    </xf>
    <xf numFmtId="187" fontId="8" fillId="0" borderId="0" xfId="47" applyNumberFormat="1" applyFont="1" applyFill="1" applyBorder="1" applyAlignment="1" quotePrefix="1">
      <alignment horizontal="center"/>
    </xf>
    <xf numFmtId="187" fontId="8" fillId="0" borderId="0" xfId="47" applyNumberFormat="1" applyFont="1" applyFill="1" applyBorder="1" applyAlignment="1">
      <alignment horizontal="center"/>
    </xf>
    <xf numFmtId="187" fontId="8" fillId="0" borderId="0" xfId="47" applyNumberFormat="1" applyFont="1" applyFill="1" applyBorder="1" applyAlignment="1">
      <alignment/>
    </xf>
    <xf numFmtId="0" fontId="10" fillId="0" borderId="0" xfId="62" applyFont="1" applyFill="1" applyBorder="1" applyAlignment="1">
      <alignment horizontal="right"/>
      <protection/>
    </xf>
    <xf numFmtId="187" fontId="8" fillId="0" borderId="0" xfId="47" applyNumberFormat="1" applyFont="1" applyFill="1" applyBorder="1" applyAlignment="1">
      <alignment/>
    </xf>
    <xf numFmtId="0" fontId="8" fillId="0" borderId="0" xfId="62" applyFont="1" applyFill="1" applyBorder="1" applyAlignment="1">
      <alignment horizontal="right"/>
      <protection/>
    </xf>
    <xf numFmtId="0" fontId="8" fillId="0" borderId="0" xfId="62" applyFont="1">
      <alignment/>
      <protection/>
    </xf>
    <xf numFmtId="0" fontId="8" fillId="0" borderId="0" xfId="62" applyFont="1" applyAlignment="1">
      <alignment horizontal="centerContinuous"/>
      <protection/>
    </xf>
    <xf numFmtId="0" fontId="8" fillId="0" borderId="0" xfId="62" applyFont="1" applyFill="1" applyBorder="1" applyAlignment="1">
      <alignment horizontal="centerContinuous"/>
      <protection/>
    </xf>
    <xf numFmtId="0" fontId="10" fillId="0" borderId="0" xfId="62" applyFont="1" applyAlignment="1">
      <alignment horizontal="left"/>
      <protection/>
    </xf>
    <xf numFmtId="0" fontId="10" fillId="0" borderId="0" xfId="62" applyFont="1" applyFill="1" applyAlignment="1">
      <alignment horizontal="left"/>
      <protection/>
    </xf>
    <xf numFmtId="0" fontId="8" fillId="0" borderId="0" xfId="62" applyFont="1" applyAlignment="1">
      <alignment horizontal="center"/>
      <protection/>
    </xf>
    <xf numFmtId="0" fontId="10" fillId="0" borderId="0" xfId="62" applyFont="1" applyAlignment="1">
      <alignment horizontal="center"/>
      <protection/>
    </xf>
    <xf numFmtId="0" fontId="10" fillId="0" borderId="0" xfId="62" applyFont="1" applyFill="1" applyBorder="1" applyAlignment="1" quotePrefix="1">
      <alignment horizontal="right"/>
      <protection/>
    </xf>
    <xf numFmtId="187" fontId="11" fillId="0" borderId="0" xfId="47" applyNumberFormat="1" applyFont="1" applyFill="1" applyBorder="1" applyAlignment="1">
      <alignment/>
    </xf>
    <xf numFmtId="187" fontId="8" fillId="0" borderId="0" xfId="47" applyNumberFormat="1" applyFont="1" applyAlignment="1">
      <alignment/>
    </xf>
    <xf numFmtId="43" fontId="8" fillId="0" borderId="0" xfId="47" applyNumberFormat="1" applyFont="1" applyFill="1" applyBorder="1" applyAlignment="1">
      <alignment/>
    </xf>
    <xf numFmtId="0" fontId="0" fillId="0" borderId="0" xfId="0" applyFont="1" applyAlignment="1">
      <alignment horizontal="justify"/>
    </xf>
    <xf numFmtId="37" fontId="8" fillId="0" borderId="0" xfId="62" applyNumberFormat="1" applyFont="1" applyBorder="1" applyAlignment="1">
      <alignment horizontal="left"/>
      <protection/>
    </xf>
    <xf numFmtId="37" fontId="8" fillId="0" borderId="0" xfId="62" applyNumberFormat="1" applyFont="1" applyAlignment="1">
      <alignment horizontal="centerContinuous"/>
      <protection/>
    </xf>
    <xf numFmtId="37" fontId="8" fillId="0" borderId="0" xfId="62" applyNumberFormat="1" applyFont="1">
      <alignment/>
      <protection/>
    </xf>
    <xf numFmtId="37" fontId="8" fillId="0" borderId="0" xfId="62" applyNumberFormat="1" applyFont="1" applyFill="1" applyBorder="1" applyAlignment="1">
      <alignment horizontal="left"/>
      <protection/>
    </xf>
    <xf numFmtId="37" fontId="10" fillId="0" borderId="0" xfId="62" applyNumberFormat="1" applyFont="1" applyBorder="1" applyAlignment="1">
      <alignment horizontal="left"/>
      <protection/>
    </xf>
    <xf numFmtId="39" fontId="10" fillId="0" borderId="0" xfId="63" applyFont="1" applyAlignment="1">
      <alignment horizontal="left"/>
      <protection/>
    </xf>
    <xf numFmtId="0" fontId="10" fillId="0" borderId="0" xfId="62" applyFont="1" applyBorder="1" applyAlignment="1">
      <alignment horizontal="left"/>
      <protection/>
    </xf>
    <xf numFmtId="15" fontId="10" fillId="0" borderId="0" xfId="62" applyNumberFormat="1" applyFont="1" applyAlignment="1" quotePrefix="1">
      <alignment horizontal="left"/>
      <protection/>
    </xf>
    <xf numFmtId="39" fontId="0" fillId="0" borderId="0" xfId="63" applyFont="1" applyAlignment="1">
      <alignment horizontal="center"/>
      <protection/>
    </xf>
    <xf numFmtId="37" fontId="10" fillId="0" borderId="0" xfId="63" applyNumberFormat="1" applyFont="1" applyAlignment="1">
      <alignment horizontal="center"/>
      <protection/>
    </xf>
    <xf numFmtId="39" fontId="8" fillId="0" borderId="0" xfId="63" applyFont="1" applyAlignment="1">
      <alignment horizontal="center"/>
      <protection/>
    </xf>
    <xf numFmtId="39" fontId="8" fillId="0" borderId="0" xfId="63" applyFont="1">
      <alignment/>
      <protection/>
    </xf>
    <xf numFmtId="37" fontId="10" fillId="0" borderId="0" xfId="63" applyNumberFormat="1" applyFont="1" applyAlignment="1" quotePrefix="1">
      <alignment horizontal="center"/>
      <protection/>
    </xf>
    <xf numFmtId="37" fontId="10" fillId="0" borderId="0" xfId="63" applyNumberFormat="1" applyFont="1">
      <alignment/>
      <protection/>
    </xf>
    <xf numFmtId="39" fontId="0" fillId="0" borderId="0" xfId="63" applyFont="1">
      <alignment/>
      <protection/>
    </xf>
    <xf numFmtId="37" fontId="8" fillId="0" borderId="0" xfId="63" applyNumberFormat="1" applyFont="1" applyAlignment="1">
      <alignment horizontal="right"/>
      <protection/>
    </xf>
    <xf numFmtId="37" fontId="8" fillId="0" borderId="0" xfId="63" applyNumberFormat="1" applyFont="1" applyAlignment="1">
      <alignment horizontal="center"/>
      <protection/>
    </xf>
    <xf numFmtId="187" fontId="8" fillId="0" borderId="0" xfId="42" applyNumberFormat="1" applyFont="1" applyAlignment="1" quotePrefix="1">
      <alignment horizontal="right"/>
    </xf>
    <xf numFmtId="37" fontId="10" fillId="0" borderId="0" xfId="63" applyNumberFormat="1" applyFont="1" applyAlignment="1">
      <alignment horizontal="right"/>
      <protection/>
    </xf>
    <xf numFmtId="37" fontId="10" fillId="0" borderId="0" xfId="63" applyNumberFormat="1" applyFont="1" applyAlignment="1" quotePrefix="1">
      <alignment horizontal="right"/>
      <protection/>
    </xf>
    <xf numFmtId="37" fontId="8" fillId="0" borderId="0" xfId="63" applyNumberFormat="1" applyFont="1" applyAlignment="1" quotePrefix="1">
      <alignment horizontal="right"/>
      <protection/>
    </xf>
    <xf numFmtId="187" fontId="8" fillId="0" borderId="0" xfId="42" applyNumberFormat="1" applyFont="1" applyBorder="1" applyAlignment="1">
      <alignment/>
    </xf>
    <xf numFmtId="187" fontId="0" fillId="0" borderId="0" xfId="42" applyNumberFormat="1" applyFont="1" applyBorder="1" applyAlignment="1">
      <alignment/>
    </xf>
    <xf numFmtId="187" fontId="8" fillId="0" borderId="10" xfId="42" applyNumberFormat="1" applyFont="1" applyBorder="1" applyAlignment="1">
      <alignment/>
    </xf>
    <xf numFmtId="187" fontId="0" fillId="0" borderId="0" xfId="42" applyNumberFormat="1" applyFont="1" applyAlignment="1">
      <alignment/>
    </xf>
    <xf numFmtId="187" fontId="8" fillId="0" borderId="11" xfId="42" applyNumberFormat="1" applyFont="1" applyBorder="1" applyAlignment="1">
      <alignment/>
    </xf>
    <xf numFmtId="187" fontId="8" fillId="0" borderId="0" xfId="42" applyNumberFormat="1" applyFont="1" applyAlignment="1">
      <alignment/>
    </xf>
    <xf numFmtId="37" fontId="8" fillId="0" borderId="0" xfId="63" applyNumberFormat="1" applyFont="1">
      <alignment/>
      <protection/>
    </xf>
    <xf numFmtId="37" fontId="0" fillId="0" borderId="0" xfId="63" applyNumberFormat="1" applyFont="1">
      <alignment/>
      <protection/>
    </xf>
    <xf numFmtId="0" fontId="0" fillId="0" borderId="0" xfId="0" applyFont="1" applyAlignment="1">
      <alignment/>
    </xf>
    <xf numFmtId="0" fontId="12" fillId="0" borderId="0" xfId="0" applyFont="1" applyFill="1" applyAlignment="1">
      <alignment/>
    </xf>
    <xf numFmtId="0" fontId="10" fillId="0" borderId="0" xfId="0" applyFont="1" applyAlignment="1">
      <alignment/>
    </xf>
    <xf numFmtId="39" fontId="8" fillId="0" borderId="0" xfId="63" applyFont="1" applyFill="1">
      <alignment/>
      <protection/>
    </xf>
    <xf numFmtId="39" fontId="0" fillId="0" borderId="0" xfId="63" applyFont="1" applyFill="1">
      <alignment/>
      <protection/>
    </xf>
    <xf numFmtId="39" fontId="10" fillId="0" borderId="0" xfId="63" applyFont="1">
      <alignment/>
      <protection/>
    </xf>
    <xf numFmtId="0" fontId="2" fillId="0" borderId="0" xfId="62" applyFont="1">
      <alignment/>
      <protection/>
    </xf>
    <xf numFmtId="0" fontId="13" fillId="0" borderId="0" xfId="62" applyFont="1">
      <alignment/>
      <protection/>
    </xf>
    <xf numFmtId="0" fontId="14" fillId="0" borderId="0" xfId="62" applyFont="1" applyFill="1" applyBorder="1">
      <alignment/>
      <protection/>
    </xf>
    <xf numFmtId="187" fontId="8" fillId="0" borderId="10" xfId="42" applyNumberFormat="1" applyFont="1" applyBorder="1" applyAlignment="1" quotePrefix="1">
      <alignment horizontal="right"/>
    </xf>
    <xf numFmtId="187" fontId="8" fillId="0" borderId="0" xfId="42" applyNumberFormat="1" applyFont="1" applyBorder="1" applyAlignment="1" quotePrefix="1">
      <alignment horizontal="right"/>
    </xf>
    <xf numFmtId="39" fontId="0" fillId="0" borderId="0" xfId="63" applyFont="1">
      <alignment/>
      <protection/>
    </xf>
    <xf numFmtId="37" fontId="10" fillId="0" borderId="10" xfId="63" applyNumberFormat="1" applyFont="1" applyBorder="1" applyAlignment="1" quotePrefix="1">
      <alignment horizontal="right"/>
      <protection/>
    </xf>
    <xf numFmtId="187" fontId="10" fillId="0" borderId="10" xfId="42" applyNumberFormat="1" applyFont="1" applyBorder="1" applyAlignment="1" quotePrefix="1">
      <alignment horizontal="right"/>
    </xf>
    <xf numFmtId="37" fontId="10" fillId="0" borderId="0" xfId="62" applyNumberFormat="1" applyFont="1" applyAlignment="1">
      <alignment horizontal="centerContinuous"/>
      <protection/>
    </xf>
    <xf numFmtId="37" fontId="10" fillId="0" borderId="0" xfId="62" applyNumberFormat="1" applyFont="1">
      <alignment/>
      <protection/>
    </xf>
    <xf numFmtId="187" fontId="10" fillId="0" borderId="0" xfId="42" applyNumberFormat="1" applyFont="1" applyAlignment="1" quotePrefix="1">
      <alignment horizontal="right"/>
    </xf>
    <xf numFmtId="187" fontId="10" fillId="0" borderId="12" xfId="42" applyNumberFormat="1" applyFont="1" applyBorder="1" applyAlignment="1" quotePrefix="1">
      <alignment horizontal="right"/>
    </xf>
    <xf numFmtId="187" fontId="10" fillId="0" borderId="0" xfId="42" applyNumberFormat="1" applyFont="1" applyBorder="1" applyAlignment="1">
      <alignment/>
    </xf>
    <xf numFmtId="187" fontId="10" fillId="0" borderId="0" xfId="42" applyNumberFormat="1" applyFont="1" applyAlignment="1">
      <alignment/>
    </xf>
    <xf numFmtId="187" fontId="10" fillId="0" borderId="11" xfId="42" applyNumberFormat="1" applyFont="1" applyBorder="1" applyAlignment="1">
      <alignment/>
    </xf>
    <xf numFmtId="37" fontId="2" fillId="0" borderId="0" xfId="63" applyNumberFormat="1" applyFont="1">
      <alignment/>
      <protection/>
    </xf>
    <xf numFmtId="187" fontId="10" fillId="0" borderId="0" xfId="42" applyNumberFormat="1" applyFont="1" applyBorder="1" applyAlignment="1" quotePrefix="1">
      <alignment horizontal="right"/>
    </xf>
    <xf numFmtId="37" fontId="10" fillId="0" borderId="0" xfId="62" applyNumberFormat="1" applyFont="1" applyFill="1" applyAlignment="1">
      <alignment horizontal="centerContinuous"/>
      <protection/>
    </xf>
    <xf numFmtId="37" fontId="10" fillId="0" borderId="0" xfId="62" applyNumberFormat="1" applyFont="1" applyFill="1">
      <alignment/>
      <protection/>
    </xf>
    <xf numFmtId="0" fontId="0" fillId="0" borderId="0" xfId="62" applyFont="1" applyFill="1">
      <alignment/>
      <protection/>
    </xf>
    <xf numFmtId="187" fontId="8" fillId="0" borderId="12" xfId="42" applyNumberFormat="1" applyFont="1" applyBorder="1" applyAlignment="1">
      <alignment/>
    </xf>
    <xf numFmtId="187" fontId="10" fillId="0" borderId="12" xfId="42" applyNumberFormat="1" applyFont="1" applyBorder="1" applyAlignment="1">
      <alignment/>
    </xf>
    <xf numFmtId="37" fontId="0" fillId="0" borderId="0" xfId="63" applyNumberFormat="1" applyFont="1">
      <alignment/>
      <protection/>
    </xf>
    <xf numFmtId="39" fontId="0" fillId="0" borderId="0" xfId="63" applyFont="1" applyFill="1">
      <alignment/>
      <protection/>
    </xf>
    <xf numFmtId="37" fontId="0" fillId="0" borderId="0" xfId="63" applyNumberFormat="1" applyFont="1" applyFill="1">
      <alignment/>
      <protection/>
    </xf>
    <xf numFmtId="9" fontId="0" fillId="0" borderId="0" xfId="66" applyFont="1" applyFill="1" applyAlignment="1">
      <alignment/>
    </xf>
    <xf numFmtId="37" fontId="0" fillId="0" borderId="0" xfId="63" applyNumberFormat="1" applyFont="1" applyFill="1">
      <alignment/>
      <protection/>
    </xf>
    <xf numFmtId="0" fontId="15" fillId="0" borderId="0" xfId="62" applyFont="1" applyAlignment="1">
      <alignment horizontal="left"/>
      <protection/>
    </xf>
    <xf numFmtId="0" fontId="15" fillId="0" borderId="0" xfId="62" applyFont="1" applyFill="1" applyAlignment="1">
      <alignment horizontal="left"/>
      <protection/>
    </xf>
    <xf numFmtId="0" fontId="16" fillId="0" borderId="0" xfId="62" applyFont="1" applyFill="1" applyAlignment="1">
      <alignment horizontal="left"/>
      <protection/>
    </xf>
    <xf numFmtId="0" fontId="15" fillId="0" borderId="11" xfId="62" applyFont="1" applyBorder="1" applyAlignment="1">
      <alignment horizontal="left"/>
      <protection/>
    </xf>
    <xf numFmtId="0" fontId="15" fillId="0" borderId="11" xfId="62" applyFont="1" applyFill="1" applyBorder="1" applyAlignment="1">
      <alignment horizontal="left"/>
      <protection/>
    </xf>
    <xf numFmtId="0" fontId="17" fillId="24" borderId="0" xfId="62" applyFont="1" applyFill="1" applyAlignment="1">
      <alignment horizontal="left"/>
      <protection/>
    </xf>
    <xf numFmtId="0" fontId="18" fillId="24" borderId="0" xfId="62" applyFont="1" applyFill="1" applyAlignment="1">
      <alignment horizontal="left"/>
      <protection/>
    </xf>
    <xf numFmtId="0" fontId="15" fillId="0" borderId="0" xfId="62" applyFont="1" applyAlignment="1" quotePrefix="1">
      <alignment horizontal="left"/>
      <protection/>
    </xf>
    <xf numFmtId="0" fontId="15" fillId="0" borderId="0" xfId="62" applyFont="1">
      <alignment/>
      <protection/>
    </xf>
    <xf numFmtId="0" fontId="16" fillId="0" borderId="0" xfId="62" applyFont="1">
      <alignment/>
      <protection/>
    </xf>
    <xf numFmtId="0" fontId="16" fillId="0" borderId="0" xfId="62" applyFont="1" applyFill="1" applyAlignment="1">
      <alignment horizontal="justify"/>
      <protection/>
    </xf>
    <xf numFmtId="0" fontId="16" fillId="0" borderId="0" xfId="62" applyFont="1" applyFill="1" applyAlignment="1">
      <alignment/>
      <protection/>
    </xf>
    <xf numFmtId="0" fontId="16" fillId="0" borderId="0" xfId="0" applyFont="1" applyFill="1" applyAlignment="1">
      <alignment/>
    </xf>
    <xf numFmtId="0" fontId="16" fillId="0" borderId="0" xfId="0" applyFont="1" applyAlignment="1">
      <alignment horizontal="justify"/>
    </xf>
    <xf numFmtId="0" fontId="15" fillId="0" borderId="0" xfId="62" applyFont="1" quotePrefix="1">
      <alignment/>
      <protection/>
    </xf>
    <xf numFmtId="185" fontId="16" fillId="0" borderId="0" xfId="42" applyNumberFormat="1" applyFont="1" applyAlignment="1">
      <alignment/>
    </xf>
    <xf numFmtId="0" fontId="19" fillId="0" borderId="0" xfId="62" applyFont="1">
      <alignment/>
      <protection/>
    </xf>
    <xf numFmtId="0" fontId="16" fillId="0" borderId="0" xfId="62" applyFont="1" applyAlignment="1">
      <alignment horizontal="center"/>
      <protection/>
    </xf>
    <xf numFmtId="0" fontId="16" fillId="0" borderId="0" xfId="62" applyFont="1" applyAlignment="1">
      <alignment horizontal="left"/>
      <protection/>
    </xf>
    <xf numFmtId="0" fontId="15" fillId="0" borderId="0" xfId="62" applyFont="1" applyBorder="1" applyAlignment="1">
      <alignment horizontal="center"/>
      <protection/>
    </xf>
    <xf numFmtId="0" fontId="16" fillId="0" borderId="0" xfId="62" applyFont="1" applyFill="1">
      <alignment/>
      <protection/>
    </xf>
    <xf numFmtId="0" fontId="15" fillId="0" borderId="0" xfId="62" applyFont="1" applyFill="1" applyAlignment="1">
      <alignment horizontal="right"/>
      <protection/>
    </xf>
    <xf numFmtId="187" fontId="16" fillId="0" borderId="0" xfId="42" applyNumberFormat="1" applyFont="1" applyFill="1" applyAlignment="1">
      <alignment horizontal="center"/>
    </xf>
    <xf numFmtId="187" fontId="16" fillId="0" borderId="10" xfId="42" applyNumberFormat="1" applyFont="1" applyFill="1" applyBorder="1" applyAlignment="1">
      <alignment horizontal="center"/>
    </xf>
    <xf numFmtId="187" fontId="16" fillId="0" borderId="0" xfId="42" applyNumberFormat="1" applyFont="1" applyFill="1" applyBorder="1" applyAlignment="1">
      <alignment horizontal="center"/>
    </xf>
    <xf numFmtId="187" fontId="16" fillId="0" borderId="13" xfId="42" applyNumberFormat="1" applyFont="1" applyFill="1" applyBorder="1" applyAlignment="1">
      <alignment horizontal="center"/>
    </xf>
    <xf numFmtId="0" fontId="16" fillId="0" borderId="0" xfId="62" applyFont="1" applyFill="1" applyAlignment="1">
      <alignment horizontal="center"/>
      <protection/>
    </xf>
    <xf numFmtId="0" fontId="15" fillId="0" borderId="0" xfId="62" applyFont="1" applyFill="1">
      <alignment/>
      <protection/>
    </xf>
    <xf numFmtId="0" fontId="20" fillId="0" borderId="0" xfId="62" applyFont="1" applyFill="1">
      <alignment/>
      <protection/>
    </xf>
    <xf numFmtId="0" fontId="21" fillId="0" borderId="0" xfId="62" applyFont="1" applyFill="1">
      <alignment/>
      <protection/>
    </xf>
    <xf numFmtId="0" fontId="20" fillId="0" borderId="0" xfId="62" applyFont="1">
      <alignment/>
      <protection/>
    </xf>
    <xf numFmtId="0" fontId="21" fillId="0" borderId="0" xfId="62" applyFont="1">
      <alignment/>
      <protection/>
    </xf>
    <xf numFmtId="0" fontId="19" fillId="0" borderId="0" xfId="62" applyFont="1" applyAlignment="1" quotePrefix="1">
      <alignment horizontal="left"/>
      <protection/>
    </xf>
    <xf numFmtId="0" fontId="16" fillId="0" borderId="0" xfId="62" applyFont="1" applyAlignment="1">
      <alignment horizontal="justify"/>
      <protection/>
    </xf>
    <xf numFmtId="0" fontId="17" fillId="24" borderId="0" xfId="62" applyFont="1" applyFill="1">
      <alignment/>
      <protection/>
    </xf>
    <xf numFmtId="0" fontId="18" fillId="24" borderId="0" xfId="62" applyFont="1" applyFill="1">
      <alignment/>
      <protection/>
    </xf>
    <xf numFmtId="0" fontId="22" fillId="0" borderId="0" xfId="62" applyFont="1" applyFill="1" applyAlignment="1">
      <alignment horizontal="justify"/>
      <protection/>
    </xf>
    <xf numFmtId="0" fontId="16" fillId="0" borderId="14" xfId="0" applyFont="1" applyBorder="1" applyAlignment="1">
      <alignment/>
    </xf>
    <xf numFmtId="0" fontId="16" fillId="0" borderId="15" xfId="0" applyFont="1" applyBorder="1" applyAlignment="1">
      <alignment/>
    </xf>
    <xf numFmtId="0" fontId="16" fillId="0" borderId="16" xfId="0" applyFont="1" applyBorder="1" applyAlignment="1">
      <alignment/>
    </xf>
    <xf numFmtId="0" fontId="15" fillId="20" borderId="17" xfId="0" applyFont="1" applyFill="1" applyBorder="1" applyAlignment="1">
      <alignment horizontal="right" vertical="center"/>
    </xf>
    <xf numFmtId="0" fontId="15" fillId="0" borderId="18" xfId="0" applyFont="1" applyBorder="1" applyAlignment="1">
      <alignment horizontal="left" indent="1"/>
    </xf>
    <xf numFmtId="0" fontId="15" fillId="0" borderId="0" xfId="0" applyFont="1" applyBorder="1" applyAlignment="1">
      <alignment horizontal="left" indent="1"/>
    </xf>
    <xf numFmtId="0" fontId="16" fillId="0" borderId="19" xfId="0" applyFont="1" applyBorder="1" applyAlignment="1">
      <alignment/>
    </xf>
    <xf numFmtId="0" fontId="15" fillId="0" borderId="20" xfId="0" applyFont="1" applyBorder="1" applyAlignment="1">
      <alignment horizontal="right"/>
    </xf>
    <xf numFmtId="0" fontId="15" fillId="0" borderId="0" xfId="0" applyFont="1" applyBorder="1" applyAlignment="1">
      <alignment horizontal="right"/>
    </xf>
    <xf numFmtId="0" fontId="16" fillId="0" borderId="0" xfId="0" applyFont="1" applyAlignment="1">
      <alignment/>
    </xf>
    <xf numFmtId="0" fontId="16" fillId="0" borderId="18" xfId="0" applyFont="1" applyBorder="1" applyAlignment="1">
      <alignment/>
    </xf>
    <xf numFmtId="0" fontId="16" fillId="0" borderId="0" xfId="0" applyFont="1" applyBorder="1" applyAlignment="1">
      <alignment/>
    </xf>
    <xf numFmtId="0" fontId="16" fillId="0" borderId="20" xfId="0" applyFont="1" applyFill="1" applyBorder="1" applyAlignment="1">
      <alignment horizontal="right"/>
    </xf>
    <xf numFmtId="0" fontId="16" fillId="0" borderId="0" xfId="0" applyFont="1" applyFill="1" applyBorder="1" applyAlignment="1">
      <alignment horizontal="right"/>
    </xf>
    <xf numFmtId="0" fontId="16" fillId="0" borderId="19" xfId="0" applyFont="1" applyFill="1" applyBorder="1" applyAlignment="1">
      <alignment/>
    </xf>
    <xf numFmtId="0" fontId="16" fillId="0" borderId="20" xfId="0" applyFont="1" applyFill="1" applyBorder="1" applyAlignment="1">
      <alignment/>
    </xf>
    <xf numFmtId="0" fontId="16" fillId="0" borderId="18" xfId="0" applyFont="1" applyBorder="1" applyAlignment="1">
      <alignment horizontal="left" indent="1"/>
    </xf>
    <xf numFmtId="187" fontId="16" fillId="0" borderId="20" xfId="42" applyNumberFormat="1" applyFont="1" applyFill="1" applyBorder="1" applyAlignment="1">
      <alignment/>
    </xf>
    <xf numFmtId="187" fontId="16" fillId="0" borderId="0" xfId="42" applyNumberFormat="1" applyFont="1" applyFill="1" applyBorder="1" applyAlignment="1">
      <alignment/>
    </xf>
    <xf numFmtId="187" fontId="16" fillId="0" borderId="19" xfId="42" applyNumberFormat="1" applyFont="1" applyFill="1" applyBorder="1" applyAlignment="1">
      <alignment/>
    </xf>
    <xf numFmtId="187" fontId="16" fillId="0" borderId="20" xfId="0" applyNumberFormat="1" applyFont="1" applyFill="1" applyBorder="1" applyAlignment="1">
      <alignment/>
    </xf>
    <xf numFmtId="9" fontId="16" fillId="0" borderId="20" xfId="66" applyFont="1" applyFill="1" applyBorder="1" applyAlignment="1">
      <alignment/>
    </xf>
    <xf numFmtId="0" fontId="16" fillId="0" borderId="0" xfId="0" applyFont="1" applyFill="1" applyBorder="1" applyAlignment="1">
      <alignment/>
    </xf>
    <xf numFmtId="0" fontId="15" fillId="0" borderId="21" xfId="62" applyFont="1" applyBorder="1">
      <alignment/>
      <protection/>
    </xf>
    <xf numFmtId="0" fontId="16" fillId="0" borderId="10" xfId="62" applyFont="1" applyBorder="1">
      <alignment/>
      <protection/>
    </xf>
    <xf numFmtId="0" fontId="16" fillId="0" borderId="22" xfId="62" applyFont="1" applyBorder="1">
      <alignment/>
      <protection/>
    </xf>
    <xf numFmtId="187" fontId="16" fillId="0" borderId="23" xfId="42" applyNumberFormat="1" applyFont="1" applyBorder="1" applyAlignment="1">
      <alignment/>
    </xf>
    <xf numFmtId="187" fontId="16" fillId="0" borderId="10" xfId="42" applyNumberFormat="1" applyFont="1" applyFill="1" applyBorder="1" applyAlignment="1">
      <alignment/>
    </xf>
    <xf numFmtId="187" fontId="16" fillId="0" borderId="22" xfId="42" applyNumberFormat="1" applyFont="1" applyFill="1" applyBorder="1" applyAlignment="1">
      <alignment/>
    </xf>
    <xf numFmtId="187" fontId="16" fillId="0" borderId="23" xfId="42" applyNumberFormat="1" applyFont="1" applyFill="1" applyBorder="1" applyAlignment="1">
      <alignment/>
    </xf>
    <xf numFmtId="0" fontId="16" fillId="0" borderId="23" xfId="62" applyFont="1" applyFill="1" applyBorder="1">
      <alignment/>
      <protection/>
    </xf>
    <xf numFmtId="0" fontId="16" fillId="0" borderId="0" xfId="62" applyFont="1" applyBorder="1" applyAlignment="1">
      <alignment horizontal="center"/>
      <protection/>
    </xf>
    <xf numFmtId="0" fontId="15" fillId="0" borderId="0" xfId="62" applyFont="1" applyAlignment="1">
      <alignment horizontal="right"/>
      <protection/>
    </xf>
    <xf numFmtId="0" fontId="16" fillId="0" borderId="0" xfId="62" applyFont="1" applyAlignment="1">
      <alignment horizontal="right"/>
      <protection/>
    </xf>
    <xf numFmtId="0" fontId="16" fillId="0" borderId="0" xfId="62" applyFont="1" applyBorder="1" applyAlignment="1">
      <alignment horizontal="right"/>
      <protection/>
    </xf>
    <xf numFmtId="0" fontId="23" fillId="0" borderId="0" xfId="62" applyFont="1" applyAlignment="1">
      <alignment horizontal="right"/>
      <protection/>
    </xf>
    <xf numFmtId="187" fontId="16" fillId="0" borderId="10" xfId="47" applyNumberFormat="1" applyFont="1" applyFill="1" applyBorder="1" applyAlignment="1">
      <alignment/>
    </xf>
    <xf numFmtId="187" fontId="16" fillId="0" borderId="0" xfId="47" applyNumberFormat="1" applyFont="1" applyFill="1" applyBorder="1" applyAlignment="1">
      <alignment/>
    </xf>
    <xf numFmtId="187" fontId="16" fillId="0" borderId="11" xfId="47" applyNumberFormat="1" applyFont="1" applyBorder="1" applyAlignment="1">
      <alignment/>
    </xf>
    <xf numFmtId="187" fontId="16" fillId="0" borderId="0" xfId="47" applyNumberFormat="1" applyFont="1" applyBorder="1" applyAlignment="1">
      <alignment/>
    </xf>
    <xf numFmtId="0" fontId="16" fillId="0" borderId="0" xfId="62" applyFont="1" applyBorder="1">
      <alignment/>
      <protection/>
    </xf>
    <xf numFmtId="0" fontId="16" fillId="0" borderId="0" xfId="62" applyFont="1" applyAlignment="1" quotePrefix="1">
      <alignment horizontal="right"/>
      <protection/>
    </xf>
    <xf numFmtId="0" fontId="16" fillId="0" borderId="0" xfId="62" applyFont="1" applyAlignment="1" quotePrefix="1">
      <alignment horizontal="left"/>
      <protection/>
    </xf>
    <xf numFmtId="0" fontId="24" fillId="0" borderId="0" xfId="62" applyFont="1">
      <alignment/>
      <protection/>
    </xf>
    <xf numFmtId="187" fontId="16" fillId="0" borderId="0" xfId="42" applyNumberFormat="1" applyFont="1" applyFill="1" applyAlignment="1">
      <alignment/>
    </xf>
    <xf numFmtId="187" fontId="15" fillId="0" borderId="0" xfId="42" applyNumberFormat="1" applyFont="1" applyBorder="1" applyAlignment="1">
      <alignment/>
    </xf>
    <xf numFmtId="0" fontId="16" fillId="0" borderId="0" xfId="62" applyFont="1" applyFill="1" applyAlignment="1" quotePrefix="1">
      <alignment horizontal="left"/>
      <protection/>
    </xf>
    <xf numFmtId="0" fontId="16" fillId="0" borderId="0" xfId="62" applyFont="1" applyBorder="1" quotePrefix="1">
      <alignment/>
      <protection/>
    </xf>
    <xf numFmtId="0" fontId="15" fillId="0" borderId="0" xfId="62" applyFont="1" applyBorder="1" applyAlignment="1">
      <alignment horizontal="right"/>
      <protection/>
    </xf>
    <xf numFmtId="0" fontId="25" fillId="0" borderId="0" xfId="62" applyFont="1" applyBorder="1">
      <alignment/>
      <protection/>
    </xf>
    <xf numFmtId="0" fontId="25" fillId="0" borderId="0" xfId="62" applyFont="1" applyBorder="1" quotePrefix="1">
      <alignment/>
      <protection/>
    </xf>
    <xf numFmtId="0" fontId="16" fillId="0" borderId="0" xfId="62" applyFont="1" applyFill="1" applyBorder="1">
      <alignment/>
      <protection/>
    </xf>
    <xf numFmtId="0" fontId="24" fillId="0" borderId="0" xfId="62" applyFont="1" applyFill="1" applyBorder="1">
      <alignment/>
      <protection/>
    </xf>
    <xf numFmtId="0" fontId="25" fillId="0" borderId="0" xfId="62" applyFont="1" applyFill="1" applyBorder="1" quotePrefix="1">
      <alignment/>
      <protection/>
    </xf>
    <xf numFmtId="0" fontId="25" fillId="0" borderId="0" xfId="62" applyFont="1" applyFill="1" applyBorder="1">
      <alignment/>
      <protection/>
    </xf>
    <xf numFmtId="0" fontId="16" fillId="0" borderId="0" xfId="62" applyFont="1" applyFill="1" applyBorder="1" applyAlignment="1">
      <alignment horizontal="center"/>
      <protection/>
    </xf>
    <xf numFmtId="187" fontId="16" fillId="0" borderId="11" xfId="62" applyNumberFormat="1" applyFont="1" applyFill="1" applyBorder="1">
      <alignment/>
      <protection/>
    </xf>
    <xf numFmtId="187" fontId="16" fillId="0" borderId="0" xfId="62" applyNumberFormat="1" applyFont="1" applyBorder="1">
      <alignment/>
      <protection/>
    </xf>
    <xf numFmtId="0" fontId="16" fillId="0" borderId="0" xfId="0" applyFont="1" applyFill="1" applyAlignment="1">
      <alignment wrapText="1"/>
    </xf>
    <xf numFmtId="187" fontId="16" fillId="0" borderId="0" xfId="42" applyNumberFormat="1" applyFont="1" applyBorder="1" applyAlignment="1">
      <alignment horizontal="center"/>
    </xf>
    <xf numFmtId="187" fontId="16" fillId="0" borderId="0" xfId="42" applyNumberFormat="1" applyFont="1" applyFill="1" applyBorder="1" applyAlignment="1">
      <alignment/>
    </xf>
    <xf numFmtId="187" fontId="16" fillId="0" borderId="0" xfId="42" applyNumberFormat="1" applyFont="1" applyBorder="1" applyAlignment="1">
      <alignment/>
    </xf>
    <xf numFmtId="43" fontId="16" fillId="0" borderId="24" xfId="42" applyNumberFormat="1" applyFont="1" applyFill="1" applyBorder="1" applyAlignment="1">
      <alignment/>
    </xf>
    <xf numFmtId="43" fontId="16" fillId="0" borderId="0" xfId="42" applyNumberFormat="1" applyFont="1" applyFill="1" applyBorder="1" applyAlignment="1">
      <alignment/>
    </xf>
    <xf numFmtId="2" fontId="16" fillId="0" borderId="0" xfId="62" applyNumberFormat="1" applyFont="1" applyFill="1" applyBorder="1">
      <alignment/>
      <protection/>
    </xf>
    <xf numFmtId="2" fontId="16" fillId="0" borderId="0" xfId="62" applyNumberFormat="1" applyFont="1" applyBorder="1">
      <alignment/>
      <protection/>
    </xf>
    <xf numFmtId="2" fontId="16" fillId="0" borderId="0" xfId="62" applyNumberFormat="1" applyFont="1">
      <alignment/>
      <protection/>
    </xf>
    <xf numFmtId="0" fontId="16" fillId="0" borderId="0" xfId="62" applyFont="1" applyFill="1" applyAlignment="1">
      <alignment horizontal="centerContinuous"/>
      <protection/>
    </xf>
    <xf numFmtId="0" fontId="15" fillId="0" borderId="0" xfId="62" applyFont="1" applyFill="1" applyBorder="1" applyAlignment="1">
      <alignment horizontal="left"/>
      <protection/>
    </xf>
    <xf numFmtId="0" fontId="15" fillId="0" borderId="0" xfId="62" applyFont="1" applyFill="1" applyBorder="1" applyAlignment="1">
      <alignment horizontal="center"/>
      <protection/>
    </xf>
    <xf numFmtId="0" fontId="15" fillId="0" borderId="0" xfId="62" applyFont="1" applyFill="1" applyBorder="1" applyAlignment="1">
      <alignment horizontal="right"/>
      <protection/>
    </xf>
    <xf numFmtId="0" fontId="16" fillId="0" borderId="0" xfId="62" applyFont="1" applyFill="1" applyBorder="1" applyAlignment="1">
      <alignment horizontal="right"/>
      <protection/>
    </xf>
    <xf numFmtId="187" fontId="15" fillId="0" borderId="0" xfId="47" applyNumberFormat="1" applyFont="1" applyFill="1" applyBorder="1" applyAlignment="1">
      <alignment horizontal="right"/>
    </xf>
    <xf numFmtId="187" fontId="16" fillId="0" borderId="0" xfId="47" applyNumberFormat="1" applyFont="1" applyFill="1" applyBorder="1" applyAlignment="1" quotePrefix="1">
      <alignment horizontal="right"/>
    </xf>
    <xf numFmtId="187" fontId="16" fillId="0" borderId="0" xfId="47" applyNumberFormat="1" applyFont="1" applyFill="1" applyBorder="1" applyAlignment="1">
      <alignment horizontal="right"/>
    </xf>
    <xf numFmtId="43" fontId="16" fillId="0" borderId="0" xfId="47" applyFont="1" applyFill="1" applyBorder="1" applyAlignment="1">
      <alignment/>
    </xf>
    <xf numFmtId="187" fontId="16" fillId="0" borderId="0" xfId="47" applyNumberFormat="1" applyFont="1" applyFill="1" applyBorder="1" applyAlignment="1">
      <alignment horizontal="center"/>
    </xf>
    <xf numFmtId="187" fontId="16" fillId="0" borderId="10" xfId="47" applyNumberFormat="1" applyFont="1" applyFill="1" applyBorder="1" applyAlignment="1">
      <alignment horizontal="center"/>
    </xf>
    <xf numFmtId="0" fontId="16" fillId="0" borderId="0" xfId="62" applyFont="1" applyFill="1" applyBorder="1" applyAlignment="1">
      <alignment horizontal="left"/>
      <protection/>
    </xf>
    <xf numFmtId="187" fontId="16" fillId="0" borderId="11" xfId="47" applyNumberFormat="1" applyFont="1" applyFill="1" applyBorder="1" applyAlignment="1">
      <alignment horizontal="center"/>
    </xf>
    <xf numFmtId="187" fontId="16" fillId="0" borderId="12" xfId="42" applyNumberFormat="1" applyFont="1" applyFill="1" applyBorder="1" applyAlignment="1">
      <alignment/>
    </xf>
    <xf numFmtId="43" fontId="16" fillId="0" borderId="0" xfId="62" applyNumberFormat="1" applyFont="1" applyFill="1">
      <alignment/>
      <protection/>
    </xf>
    <xf numFmtId="43" fontId="16" fillId="0" borderId="11" xfId="42" applyNumberFormat="1" applyFont="1" applyFill="1" applyBorder="1" applyAlignment="1">
      <alignment horizontal="center"/>
    </xf>
    <xf numFmtId="43" fontId="16" fillId="0" borderId="11" xfId="42" applyFont="1" applyFill="1" applyBorder="1" applyAlignment="1">
      <alignment/>
    </xf>
    <xf numFmtId="43" fontId="16" fillId="0" borderId="0" xfId="42" applyNumberFormat="1" applyFont="1" applyFill="1" applyBorder="1" applyAlignment="1">
      <alignment horizontal="center"/>
    </xf>
    <xf numFmtId="43" fontId="16" fillId="0" borderId="0" xfId="42" applyFont="1" applyFill="1" applyBorder="1" applyAlignment="1">
      <alignment/>
    </xf>
    <xf numFmtId="0" fontId="15" fillId="0" borderId="0" xfId="62" applyFont="1" applyFill="1" applyAlignment="1">
      <alignment horizontal="centerContinuous"/>
      <protection/>
    </xf>
    <xf numFmtId="0" fontId="15" fillId="0" borderId="0" xfId="62" applyFont="1" applyBorder="1" applyAlignment="1">
      <alignment horizontal="centerContinuous"/>
      <protection/>
    </xf>
    <xf numFmtId="0" fontId="16" fillId="0" borderId="0" xfId="62" applyFont="1" applyBorder="1" applyAlignment="1">
      <alignment horizontal="centerContinuous"/>
      <protection/>
    </xf>
    <xf numFmtId="0" fontId="23" fillId="0" borderId="0" xfId="62" applyFont="1" applyAlignment="1">
      <alignment horizontal="left"/>
      <protection/>
    </xf>
    <xf numFmtId="0" fontId="15" fillId="0" borderId="0" xfId="62" applyFont="1" applyAlignment="1">
      <alignment horizontal="centerContinuous"/>
      <protection/>
    </xf>
    <xf numFmtId="0" fontId="16" fillId="0" borderId="0" xfId="62" applyFont="1" applyFill="1" applyAlignment="1">
      <alignment horizontal="right"/>
      <protection/>
    </xf>
    <xf numFmtId="0" fontId="15" fillId="0" borderId="0" xfId="62" applyFont="1" applyAlignment="1">
      <alignment horizontal="center"/>
      <protection/>
    </xf>
    <xf numFmtId="0" fontId="16" fillId="0" borderId="0" xfId="62" applyFont="1" applyBorder="1" applyAlignment="1" quotePrefix="1">
      <alignment horizontal="center"/>
      <protection/>
    </xf>
    <xf numFmtId="0" fontId="25" fillId="0" borderId="0" xfId="62" applyFont="1" applyFill="1" applyAlignment="1">
      <alignment horizontal="right"/>
      <protection/>
    </xf>
    <xf numFmtId="0" fontId="23" fillId="0" borderId="0" xfId="62" applyFont="1" applyFill="1" applyAlignment="1">
      <alignment horizontal="right"/>
      <protection/>
    </xf>
    <xf numFmtId="0" fontId="15" fillId="0" borderId="0" xfId="62" applyFont="1" applyFill="1" applyAlignment="1" quotePrefix="1">
      <alignment horizontal="center"/>
      <protection/>
    </xf>
    <xf numFmtId="187" fontId="16" fillId="0" borderId="0" xfId="47" applyNumberFormat="1" applyFont="1" applyBorder="1" applyAlignment="1">
      <alignment/>
    </xf>
    <xf numFmtId="187" fontId="16" fillId="0" borderId="0" xfId="47" applyNumberFormat="1" applyFont="1" applyFill="1" applyAlignment="1">
      <alignment/>
    </xf>
    <xf numFmtId="185" fontId="16" fillId="0" borderId="25" xfId="42" applyNumberFormat="1" applyFont="1" applyFill="1" applyBorder="1" applyAlignment="1">
      <alignment/>
    </xf>
    <xf numFmtId="187" fontId="16" fillId="0" borderId="0" xfId="47" applyNumberFormat="1" applyFont="1" applyFill="1" applyBorder="1" applyAlignment="1">
      <alignment/>
    </xf>
    <xf numFmtId="185" fontId="16" fillId="0" borderId="20" xfId="42" applyNumberFormat="1" applyFont="1" applyFill="1" applyBorder="1" applyAlignment="1">
      <alignment/>
    </xf>
    <xf numFmtId="185" fontId="16" fillId="0" borderId="23" xfId="42" applyNumberFormat="1" applyFont="1" applyFill="1" applyBorder="1" applyAlignment="1">
      <alignment/>
    </xf>
    <xf numFmtId="187" fontId="16" fillId="0" borderId="23" xfId="47" applyNumberFormat="1" applyFont="1" applyFill="1" applyBorder="1" applyAlignment="1">
      <alignment/>
    </xf>
    <xf numFmtId="187" fontId="26" fillId="0" borderId="0" xfId="47" applyNumberFormat="1" applyFont="1" applyBorder="1" applyAlignment="1">
      <alignment/>
    </xf>
    <xf numFmtId="187" fontId="16" fillId="0" borderId="20" xfId="47" applyNumberFormat="1" applyFont="1" applyFill="1" applyBorder="1" applyAlignment="1">
      <alignment/>
    </xf>
    <xf numFmtId="187" fontId="16" fillId="0" borderId="20" xfId="47" applyNumberFormat="1" applyFont="1" applyFill="1" applyBorder="1" applyAlignment="1">
      <alignment/>
    </xf>
    <xf numFmtId="187" fontId="16" fillId="0" borderId="23" xfId="47" applyNumberFormat="1" applyFont="1" applyFill="1" applyBorder="1" applyAlignment="1">
      <alignment/>
    </xf>
    <xf numFmtId="0" fontId="16" fillId="0" borderId="0" xfId="62" applyFont="1" quotePrefix="1">
      <alignment/>
      <protection/>
    </xf>
    <xf numFmtId="43" fontId="16" fillId="0" borderId="0" xfId="47" applyNumberFormat="1" applyFont="1" applyFill="1" applyAlignment="1">
      <alignment/>
    </xf>
    <xf numFmtId="43" fontId="16" fillId="0" borderId="0" xfId="47" applyNumberFormat="1" applyFont="1" applyBorder="1" applyAlignment="1">
      <alignment/>
    </xf>
    <xf numFmtId="43" fontId="16" fillId="0" borderId="0" xfId="47" applyNumberFormat="1" applyFont="1" applyFill="1" applyAlignment="1">
      <alignment horizontal="right"/>
    </xf>
    <xf numFmtId="43" fontId="15" fillId="0" borderId="0" xfId="47" applyNumberFormat="1" applyFont="1" applyBorder="1" applyAlignment="1">
      <alignment horizontal="left"/>
    </xf>
    <xf numFmtId="0" fontId="25" fillId="0" borderId="0" xfId="62" applyFont="1" applyFill="1" applyAlignment="1">
      <alignment horizontal="left" wrapText="1"/>
      <protection/>
    </xf>
    <xf numFmtId="0" fontId="15" fillId="0" borderId="0" xfId="62" applyFont="1" applyBorder="1">
      <alignment/>
      <protection/>
    </xf>
    <xf numFmtId="0" fontId="16" fillId="0" borderId="0" xfId="0" applyFont="1" applyAlignment="1">
      <alignment/>
    </xf>
    <xf numFmtId="0" fontId="15" fillId="0" borderId="0" xfId="0" applyFont="1" applyAlignment="1">
      <alignment/>
    </xf>
    <xf numFmtId="38" fontId="16" fillId="0" borderId="0" xfId="0" applyNumberFormat="1" applyFont="1" applyFill="1" applyAlignment="1">
      <alignment/>
    </xf>
    <xf numFmtId="0" fontId="16" fillId="0" borderId="0" xfId="0" applyFont="1" applyBorder="1" applyAlignment="1">
      <alignment/>
    </xf>
    <xf numFmtId="0" fontId="16" fillId="0" borderId="0" xfId="0" applyFont="1" applyFill="1" applyAlignment="1">
      <alignment/>
    </xf>
    <xf numFmtId="0" fontId="15" fillId="0" borderId="0" xfId="47" applyNumberFormat="1" applyFont="1" applyFill="1" applyBorder="1" applyAlignment="1">
      <alignment horizontal="right"/>
    </xf>
    <xf numFmtId="0" fontId="16" fillId="0" borderId="0" xfId="47" applyNumberFormat="1" applyFont="1" applyFill="1" applyBorder="1" applyAlignment="1">
      <alignment horizontal="right"/>
    </xf>
    <xf numFmtId="0" fontId="15" fillId="0" borderId="0" xfId="0" applyFont="1" applyFill="1" applyAlignment="1">
      <alignment/>
    </xf>
    <xf numFmtId="0" fontId="19" fillId="0" borderId="0" xfId="0" applyNumberFormat="1" applyFont="1" applyFill="1" applyAlignment="1">
      <alignment horizontal="right"/>
    </xf>
    <xf numFmtId="38" fontId="19" fillId="0" borderId="0" xfId="42" applyNumberFormat="1" applyFont="1" applyFill="1" applyAlignment="1">
      <alignment horizontal="right"/>
    </xf>
    <xf numFmtId="38" fontId="19" fillId="0" borderId="0" xfId="0" applyNumberFormat="1" applyFont="1" applyFill="1" applyAlignment="1">
      <alignment horizontal="right"/>
    </xf>
    <xf numFmtId="0" fontId="19" fillId="0" borderId="0" xfId="0" applyFont="1" applyFill="1" applyBorder="1" applyAlignment="1">
      <alignment horizontal="right"/>
    </xf>
    <xf numFmtId="0" fontId="24" fillId="0" borderId="0" xfId="0" applyNumberFormat="1" applyFont="1" applyFill="1" applyAlignment="1">
      <alignment horizontal="right"/>
    </xf>
    <xf numFmtId="38" fontId="19" fillId="0" borderId="0" xfId="0" applyNumberFormat="1" applyFont="1" applyFill="1" applyAlignment="1">
      <alignment horizontal="center"/>
    </xf>
    <xf numFmtId="0" fontId="19" fillId="0" borderId="0" xfId="0" applyFont="1" applyFill="1" applyBorder="1" applyAlignment="1">
      <alignment/>
    </xf>
    <xf numFmtId="39" fontId="16" fillId="0" borderId="0" xfId="63" applyFont="1">
      <alignment/>
      <protection/>
    </xf>
    <xf numFmtId="38" fontId="16" fillId="0" borderId="0" xfId="63" applyNumberFormat="1" applyFont="1" applyFill="1">
      <alignment/>
      <protection/>
    </xf>
    <xf numFmtId="39" fontId="16" fillId="0" borderId="0" xfId="63" applyFont="1" applyBorder="1">
      <alignment/>
      <protection/>
    </xf>
    <xf numFmtId="39" fontId="16" fillId="0" borderId="0" xfId="63" applyFont="1" applyFill="1">
      <alignment/>
      <protection/>
    </xf>
    <xf numFmtId="38" fontId="16" fillId="0" borderId="0" xfId="42" applyNumberFormat="1" applyFont="1" applyFill="1" applyAlignment="1">
      <alignment/>
    </xf>
    <xf numFmtId="39" fontId="16" fillId="0" borderId="0" xfId="63" applyFont="1" applyFill="1" applyBorder="1">
      <alignment/>
      <protection/>
    </xf>
    <xf numFmtId="43" fontId="16" fillId="0" borderId="0" xfId="42" applyFont="1" applyAlignment="1">
      <alignment/>
    </xf>
    <xf numFmtId="38" fontId="16" fillId="0" borderId="25" xfId="42" applyNumberFormat="1" applyFont="1" applyFill="1" applyBorder="1" applyAlignment="1">
      <alignment/>
    </xf>
    <xf numFmtId="187" fontId="16" fillId="0" borderId="25" xfId="42" applyNumberFormat="1" applyFont="1" applyBorder="1" applyAlignment="1">
      <alignment/>
    </xf>
    <xf numFmtId="37" fontId="16" fillId="0" borderId="0" xfId="61" applyFont="1" applyAlignment="1" applyProtection="1">
      <alignment horizontal="left"/>
      <protection/>
    </xf>
    <xf numFmtId="187" fontId="16" fillId="0" borderId="20" xfId="42" applyNumberFormat="1" applyFont="1" applyFill="1" applyBorder="1" applyAlignment="1">
      <alignment/>
    </xf>
    <xf numFmtId="187" fontId="16" fillId="0" borderId="20" xfId="42" applyNumberFormat="1" applyFont="1" applyBorder="1" applyAlignment="1">
      <alignment/>
    </xf>
    <xf numFmtId="38" fontId="16" fillId="0" borderId="23" xfId="42" applyNumberFormat="1" applyFont="1" applyFill="1" applyBorder="1" applyAlignment="1">
      <alignment/>
    </xf>
    <xf numFmtId="38" fontId="16" fillId="0" borderId="0" xfId="42" applyNumberFormat="1" applyFont="1" applyAlignment="1">
      <alignment/>
    </xf>
    <xf numFmtId="38" fontId="16" fillId="0" borderId="0" xfId="42" applyNumberFormat="1" applyFont="1" applyBorder="1" applyAlignment="1">
      <alignment/>
    </xf>
    <xf numFmtId="187" fontId="16" fillId="0" borderId="0" xfId="42" applyNumberFormat="1" applyFont="1" applyAlignment="1">
      <alignment/>
    </xf>
    <xf numFmtId="187" fontId="16" fillId="0" borderId="25" xfId="42" applyNumberFormat="1" applyFont="1" applyFill="1" applyBorder="1" applyAlignment="1">
      <alignment/>
    </xf>
    <xf numFmtId="187" fontId="16" fillId="0" borderId="10" xfId="42" applyNumberFormat="1" applyFont="1" applyBorder="1" applyAlignment="1">
      <alignment/>
    </xf>
    <xf numFmtId="39" fontId="15" fillId="0" borderId="0" xfId="63" applyFont="1">
      <alignment/>
      <protection/>
    </xf>
    <xf numFmtId="37" fontId="16" fillId="0" borderId="0" xfId="61" applyFont="1">
      <alignment/>
      <protection/>
    </xf>
    <xf numFmtId="38" fontId="16" fillId="0" borderId="0" xfId="42" applyNumberFormat="1" applyFont="1" applyFill="1" applyBorder="1" applyAlignment="1">
      <alignment/>
    </xf>
    <xf numFmtId="43" fontId="16" fillId="0" borderId="0" xfId="42" applyFont="1" applyBorder="1" applyAlignment="1">
      <alignment/>
    </xf>
    <xf numFmtId="38" fontId="16" fillId="0" borderId="13" xfId="42" applyNumberFormat="1" applyFont="1" applyBorder="1" applyAlignment="1">
      <alignment/>
    </xf>
    <xf numFmtId="187" fontId="16" fillId="0" borderId="10" xfId="42" applyNumberFormat="1" applyFont="1" applyFill="1" applyBorder="1" applyAlignment="1">
      <alignment horizontal="right"/>
    </xf>
    <xf numFmtId="187" fontId="16" fillId="0" borderId="10" xfId="42" applyNumberFormat="1" applyFont="1" applyBorder="1" applyAlignment="1">
      <alignment horizontal="right"/>
    </xf>
    <xf numFmtId="187" fontId="16" fillId="0" borderId="11" xfId="42" applyNumberFormat="1" applyFont="1" applyFill="1" applyBorder="1" applyAlignment="1">
      <alignment/>
    </xf>
    <xf numFmtId="38" fontId="15" fillId="0" borderId="26" xfId="42" applyNumberFormat="1" applyFont="1" applyBorder="1" applyAlignment="1">
      <alignment/>
    </xf>
    <xf numFmtId="38" fontId="15" fillId="0" borderId="0" xfId="42" applyNumberFormat="1" applyFont="1" applyBorder="1" applyAlignment="1">
      <alignment/>
    </xf>
    <xf numFmtId="187" fontId="16" fillId="0" borderId="11" xfId="42" applyNumberFormat="1" applyFont="1" applyBorder="1" applyAlignment="1">
      <alignment/>
    </xf>
    <xf numFmtId="43" fontId="16" fillId="0" borderId="0" xfId="42" applyFont="1" applyFill="1" applyAlignment="1">
      <alignment/>
    </xf>
    <xf numFmtId="38" fontId="15" fillId="0" borderId="0" xfId="42" applyNumberFormat="1" applyFont="1" applyFill="1" applyBorder="1" applyAlignment="1">
      <alignment/>
    </xf>
    <xf numFmtId="37" fontId="16" fillId="0" borderId="0" xfId="63" applyNumberFormat="1" applyFont="1" applyFill="1">
      <alignment/>
      <protection/>
    </xf>
    <xf numFmtId="39" fontId="16" fillId="0" borderId="0" xfId="63" applyFont="1" quotePrefix="1">
      <alignment/>
      <protection/>
    </xf>
    <xf numFmtId="0" fontId="16" fillId="0" borderId="0" xfId="0" applyFont="1" applyFill="1" applyAlignment="1">
      <alignment horizontal="justify"/>
    </xf>
    <xf numFmtId="187" fontId="16" fillId="0" borderId="17" xfId="47" applyNumberFormat="1" applyFont="1" applyFill="1" applyBorder="1" applyAlignment="1">
      <alignment/>
    </xf>
    <xf numFmtId="187" fontId="16" fillId="0" borderId="25" xfId="47" applyNumberFormat="1" applyFont="1" applyFill="1" applyBorder="1" applyAlignment="1">
      <alignment/>
    </xf>
    <xf numFmtId="187" fontId="16" fillId="0" borderId="25" xfId="47" applyNumberFormat="1" applyFont="1" applyFill="1" applyBorder="1" applyAlignment="1">
      <alignment/>
    </xf>
    <xf numFmtId="187" fontId="15" fillId="0" borderId="12" xfId="47" applyNumberFormat="1" applyFont="1" applyFill="1" applyBorder="1" applyAlignment="1">
      <alignment/>
    </xf>
    <xf numFmtId="187" fontId="27" fillId="0" borderId="0" xfId="47" applyNumberFormat="1" applyFont="1" applyBorder="1" applyAlignment="1">
      <alignment/>
    </xf>
    <xf numFmtId="187" fontId="15" fillId="0" borderId="11" xfId="47" applyNumberFormat="1" applyFont="1" applyFill="1" applyBorder="1" applyAlignment="1">
      <alignment/>
    </xf>
    <xf numFmtId="38" fontId="16" fillId="0" borderId="20" xfId="42" applyNumberFormat="1" applyFont="1" applyFill="1" applyBorder="1" applyAlignment="1">
      <alignment/>
    </xf>
    <xf numFmtId="9" fontId="16" fillId="0" borderId="0" xfId="66" applyFont="1" applyFill="1" applyBorder="1" applyAlignment="1">
      <alignment horizontal="center"/>
    </xf>
    <xf numFmtId="0" fontId="16" fillId="0" borderId="0" xfId="0" applyFont="1" applyFill="1" applyBorder="1" applyAlignment="1">
      <alignment horizontal="justify"/>
    </xf>
    <xf numFmtId="187" fontId="8" fillId="0" borderId="0" xfId="42" applyNumberFormat="1" applyFont="1" applyAlignment="1">
      <alignment horizontal="center"/>
    </xf>
    <xf numFmtId="10" fontId="16" fillId="0" borderId="0" xfId="66" applyNumberFormat="1" applyFont="1" applyFill="1" applyBorder="1" applyAlignment="1">
      <alignment/>
    </xf>
    <xf numFmtId="0" fontId="15" fillId="0" borderId="0" xfId="62" applyFont="1" applyFill="1" applyAlignment="1" quotePrefix="1">
      <alignment horizontal="left"/>
      <protection/>
    </xf>
    <xf numFmtId="0" fontId="2" fillId="0" borderId="0" xfId="62" applyFont="1" applyFill="1">
      <alignment/>
      <protection/>
    </xf>
    <xf numFmtId="187" fontId="16" fillId="0" borderId="12" xfId="47" applyNumberFormat="1" applyFont="1" applyFill="1" applyBorder="1" applyAlignment="1">
      <alignment horizontal="center"/>
    </xf>
    <xf numFmtId="0" fontId="8" fillId="0" borderId="0" xfId="0" applyNumberFormat="1" applyFont="1" applyAlignment="1" applyProtection="1">
      <alignment/>
      <protection/>
    </xf>
    <xf numFmtId="0" fontId="8" fillId="0" borderId="0" xfId="0" applyFont="1" applyAlignment="1">
      <alignment/>
    </xf>
    <xf numFmtId="0" fontId="8" fillId="0" borderId="0" xfId="0" applyNumberFormat="1" applyFont="1" applyAlignment="1" applyProtection="1">
      <alignment horizontal="center"/>
      <protection/>
    </xf>
    <xf numFmtId="0" fontId="8" fillId="0" borderId="0" xfId="46" applyNumberFormat="1" applyFont="1" applyAlignment="1">
      <alignment/>
    </xf>
    <xf numFmtId="0" fontId="16" fillId="0" borderId="0" xfId="0" applyNumberFormat="1" applyFont="1" applyAlignment="1" applyProtection="1">
      <alignment/>
      <protection/>
    </xf>
    <xf numFmtId="0" fontId="16" fillId="0" borderId="0" xfId="0" applyFont="1" applyAlignment="1">
      <alignment horizontal="left"/>
    </xf>
    <xf numFmtId="0" fontId="16" fillId="0" borderId="0" xfId="0" applyNumberFormat="1" applyFont="1" applyAlignment="1" applyProtection="1">
      <alignment horizontal="left"/>
      <protection/>
    </xf>
    <xf numFmtId="0" fontId="16" fillId="0" borderId="0" xfId="0" applyNumberFormat="1" applyFont="1" applyAlignment="1" applyProtection="1">
      <alignment horizontal="justify" wrapText="1"/>
      <protection/>
    </xf>
    <xf numFmtId="0" fontId="16" fillId="0" borderId="0" xfId="0" applyNumberFormat="1" applyFont="1" applyAlignment="1" applyProtection="1">
      <alignment vertical="center"/>
      <protection/>
    </xf>
    <xf numFmtId="0" fontId="16" fillId="0" borderId="0" xfId="45" applyNumberFormat="1" applyFont="1" applyAlignment="1">
      <alignment/>
    </xf>
    <xf numFmtId="0" fontId="16" fillId="0" borderId="0" xfId="0" applyNumberFormat="1" applyFont="1" applyAlignment="1" applyProtection="1">
      <alignment vertical="top"/>
      <protection/>
    </xf>
    <xf numFmtId="0" fontId="16" fillId="0" borderId="0" xfId="0" applyFont="1" applyAlignment="1">
      <alignment vertical="top"/>
    </xf>
    <xf numFmtId="0" fontId="16" fillId="0" borderId="0" xfId="0" applyNumberFormat="1" applyFont="1" applyAlignment="1" applyProtection="1" quotePrefix="1">
      <alignment/>
      <protection/>
    </xf>
    <xf numFmtId="0" fontId="16" fillId="0" borderId="0" xfId="0" applyFont="1" applyAlignment="1" quotePrefix="1">
      <alignment horizontal="left"/>
    </xf>
    <xf numFmtId="0" fontId="16" fillId="0" borderId="0" xfId="62" applyFont="1" applyFill="1" applyAlignment="1" quotePrefix="1">
      <alignment horizontal="justify"/>
      <protection/>
    </xf>
    <xf numFmtId="0" fontId="16" fillId="0" borderId="0" xfId="0" applyFont="1" applyAlignment="1" quotePrefix="1">
      <alignment/>
    </xf>
    <xf numFmtId="187" fontId="16" fillId="0" borderId="0" xfId="42" applyNumberFormat="1" applyFont="1" applyAlignment="1">
      <alignment horizontal="right"/>
    </xf>
    <xf numFmtId="187" fontId="16" fillId="0" borderId="26" xfId="42" applyNumberFormat="1" applyFont="1" applyBorder="1" applyAlignment="1">
      <alignment/>
    </xf>
    <xf numFmtId="0" fontId="16" fillId="0" borderId="11" xfId="62" applyFont="1" applyFill="1" applyBorder="1" applyAlignment="1">
      <alignment horizontal="center"/>
      <protection/>
    </xf>
    <xf numFmtId="0" fontId="16" fillId="0" borderId="11" xfId="0" applyFont="1" applyFill="1" applyBorder="1" applyAlignment="1">
      <alignment horizontal="center"/>
    </xf>
    <xf numFmtId="39" fontId="16" fillId="0" borderId="0" xfId="63" applyFont="1" applyFill="1" applyAlignment="1">
      <alignment horizontal="justify"/>
      <protection/>
    </xf>
    <xf numFmtId="0" fontId="25" fillId="0" borderId="0" xfId="62" applyFont="1" applyFill="1" applyAlignment="1">
      <alignment horizontal="left" wrapText="1"/>
      <protection/>
    </xf>
    <xf numFmtId="38" fontId="19" fillId="0" borderId="0" xfId="0" applyNumberFormat="1" applyFont="1" applyFill="1" applyAlignment="1">
      <alignment horizontal="right"/>
    </xf>
    <xf numFmtId="39" fontId="16" fillId="0" borderId="0" xfId="63" applyFont="1" applyAlignment="1">
      <alignment horizontal="justify"/>
      <protection/>
    </xf>
    <xf numFmtId="0" fontId="15" fillId="0" borderId="11" xfId="0" applyFont="1" applyBorder="1" applyAlignment="1">
      <alignment/>
    </xf>
    <xf numFmtId="0" fontId="16" fillId="0" borderId="0" xfId="62" applyFont="1" applyFill="1" applyAlignment="1">
      <alignment horizontal="justify"/>
      <protection/>
    </xf>
    <xf numFmtId="0" fontId="16" fillId="0" borderId="0" xfId="0" applyFont="1" applyFill="1" applyAlignment="1">
      <alignment horizontal="justify"/>
    </xf>
    <xf numFmtId="0" fontId="16" fillId="0" borderId="0" xfId="62" applyFont="1" applyFill="1" applyAlignment="1" quotePrefix="1">
      <alignment horizontal="justify"/>
      <protection/>
    </xf>
    <xf numFmtId="0" fontId="15" fillId="20" borderId="13" xfId="0" applyFont="1" applyFill="1" applyBorder="1" applyAlignment="1">
      <alignment horizontal="right" vertical="center"/>
    </xf>
    <xf numFmtId="0" fontId="16" fillId="20" borderId="27" xfId="0" applyFont="1" applyFill="1" applyBorder="1" applyAlignment="1">
      <alignment vertical="center"/>
    </xf>
    <xf numFmtId="0" fontId="16" fillId="0" borderId="0" xfId="62" applyFont="1" applyFill="1" applyAlignment="1">
      <alignment horizontal="justify" wrapText="1"/>
      <protection/>
    </xf>
    <xf numFmtId="0" fontId="16" fillId="0" borderId="0" xfId="0" applyFont="1" applyFill="1" applyAlignment="1">
      <alignment horizontal="justify" wrapText="1"/>
    </xf>
    <xf numFmtId="0" fontId="15" fillId="0" borderId="11" xfId="62" applyFont="1" applyBorder="1" applyAlignment="1">
      <alignment horizontal="center"/>
      <protection/>
    </xf>
    <xf numFmtId="0" fontId="16" fillId="0" borderId="0" xfId="62" applyFont="1" applyAlignment="1">
      <alignment horizontal="justify"/>
      <protection/>
    </xf>
    <xf numFmtId="0" fontId="16" fillId="0" borderId="0" xfId="0" applyFont="1" applyAlignment="1">
      <alignment horizontal="justify"/>
    </xf>
    <xf numFmtId="0" fontId="16" fillId="0" borderId="0" xfId="62" applyFont="1" applyFill="1" applyBorder="1" applyAlignment="1">
      <alignment horizontal="justify"/>
      <protection/>
    </xf>
    <xf numFmtId="0" fontId="16" fillId="0" borderId="0" xfId="0" applyFont="1" applyFill="1" applyBorder="1" applyAlignment="1">
      <alignment horizontal="justify"/>
    </xf>
    <xf numFmtId="0" fontId="16" fillId="0" borderId="0" xfId="0" applyFont="1" applyFill="1" applyAlignment="1">
      <alignment wrapText="1"/>
    </xf>
    <xf numFmtId="0" fontId="15" fillId="0" borderId="0" xfId="0" applyFont="1" applyBorder="1" applyAlignment="1">
      <alignment horizontal="right"/>
    </xf>
    <xf numFmtId="0" fontId="16" fillId="0" borderId="19" xfId="0" applyFont="1" applyBorder="1" applyAlignment="1">
      <alignment/>
    </xf>
    <xf numFmtId="15" fontId="16" fillId="0" borderId="0" xfId="62" applyNumberFormat="1" applyFont="1" applyFill="1" applyAlignment="1" quotePrefix="1">
      <alignment/>
      <protection/>
    </xf>
    <xf numFmtId="0" fontId="16" fillId="0" borderId="0" xfId="0" applyFont="1" applyFill="1" applyAlignment="1">
      <alignment/>
    </xf>
    <xf numFmtId="0" fontId="16" fillId="0" borderId="11" xfId="0" applyFont="1" applyBorder="1" applyAlignment="1">
      <alignment/>
    </xf>
    <xf numFmtId="0" fontId="15" fillId="0" borderId="0" xfId="62" applyFont="1" applyAlignment="1">
      <alignment/>
      <protection/>
    </xf>
    <xf numFmtId="0" fontId="16" fillId="0" borderId="0" xfId="62" applyFont="1" applyAlignment="1" quotePrefix="1">
      <alignment horizontal="justify"/>
      <protection/>
    </xf>
    <xf numFmtId="0" fontId="23" fillId="0" borderId="0" xfId="62" applyFont="1" applyFill="1" applyAlignment="1">
      <alignment horizontal="justify"/>
      <protection/>
    </xf>
    <xf numFmtId="0" fontId="23" fillId="0" borderId="0" xfId="0" applyFont="1" applyFill="1" applyAlignment="1">
      <alignment horizontal="justify"/>
    </xf>
    <xf numFmtId="0" fontId="15" fillId="0" borderId="11" xfId="62" applyFont="1" applyFill="1" applyBorder="1" applyAlignment="1">
      <alignment horizontal="center"/>
      <protection/>
    </xf>
    <xf numFmtId="39" fontId="8" fillId="0" borderId="0" xfId="63" applyFont="1" applyAlignment="1">
      <alignment horizontal="justify"/>
      <protection/>
    </xf>
    <xf numFmtId="0" fontId="0" fillId="0" borderId="0" xfId="0" applyFont="1" applyAlignment="1">
      <alignment horizontal="justify"/>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2 2" xfId="45"/>
    <cellStyle name="Comma 4 2" xfId="46"/>
    <cellStyle name="Comma_June 2001"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AXISDEV-2002ksl" xfId="61"/>
    <cellStyle name="Normal_June 2001" xfId="62"/>
    <cellStyle name="Normal_PYT Group 30 September 2003"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222</xdr:row>
      <xdr:rowOff>0</xdr:rowOff>
    </xdr:from>
    <xdr:to>
      <xdr:col>7</xdr:col>
      <xdr:colOff>0</xdr:colOff>
      <xdr:row>222</xdr:row>
      <xdr:rowOff>0</xdr:rowOff>
    </xdr:to>
    <xdr:sp>
      <xdr:nvSpPr>
        <xdr:cNvPr id="1" name="Text Box 4"/>
        <xdr:cNvSpPr txBox="1">
          <a:spLocks noChangeArrowheads="1"/>
        </xdr:cNvSpPr>
      </xdr:nvSpPr>
      <xdr:spPr>
        <a:xfrm>
          <a:off x="266700" y="49206150"/>
          <a:ext cx="55816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pre-acquisition profits for the current financial period under review.</a:t>
          </a:r>
        </a:p>
      </xdr:txBody>
    </xdr:sp>
    <xdr:clientData/>
  </xdr:twoCellAnchor>
  <xdr:twoCellAnchor>
    <xdr:from>
      <xdr:col>1</xdr:col>
      <xdr:colOff>9525</xdr:colOff>
      <xdr:row>222</xdr:row>
      <xdr:rowOff>0</xdr:rowOff>
    </xdr:from>
    <xdr:to>
      <xdr:col>6</xdr:col>
      <xdr:colOff>847725</xdr:colOff>
      <xdr:row>222</xdr:row>
      <xdr:rowOff>0</xdr:rowOff>
    </xdr:to>
    <xdr:sp>
      <xdr:nvSpPr>
        <xdr:cNvPr id="2" name="Text Box 5"/>
        <xdr:cNvSpPr txBox="1">
          <a:spLocks noChangeArrowheads="1"/>
        </xdr:cNvSpPr>
      </xdr:nvSpPr>
      <xdr:spPr>
        <a:xfrm>
          <a:off x="428625" y="49206150"/>
          <a:ext cx="54197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profits on sale of investments and/or properties for the current financial period under review. </a:t>
          </a:r>
        </a:p>
      </xdr:txBody>
    </xdr:sp>
    <xdr:clientData/>
  </xdr:twoCellAnchor>
  <xdr:twoCellAnchor>
    <xdr:from>
      <xdr:col>0</xdr:col>
      <xdr:colOff>257175</xdr:colOff>
      <xdr:row>231</xdr:row>
      <xdr:rowOff>0</xdr:rowOff>
    </xdr:from>
    <xdr:to>
      <xdr:col>7</xdr:col>
      <xdr:colOff>0</xdr:colOff>
      <xdr:row>231</xdr:row>
      <xdr:rowOff>0</xdr:rowOff>
    </xdr:to>
    <xdr:sp>
      <xdr:nvSpPr>
        <xdr:cNvPr id="3" name="Text Box 7"/>
        <xdr:cNvSpPr txBox="1">
          <a:spLocks noChangeArrowheads="1"/>
        </xdr:cNvSpPr>
      </xdr:nvSpPr>
      <xdr:spPr>
        <a:xfrm>
          <a:off x="257175" y="50911125"/>
          <a:ext cx="5591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changes in the composition of the Group for the current quarter and financial year to date.</a:t>
          </a:r>
        </a:p>
      </xdr:txBody>
    </xdr:sp>
    <xdr:clientData/>
  </xdr:twoCellAnchor>
  <xdr:twoCellAnchor>
    <xdr:from>
      <xdr:col>10</xdr:col>
      <xdr:colOff>0</xdr:colOff>
      <xdr:row>291</xdr:row>
      <xdr:rowOff>0</xdr:rowOff>
    </xdr:from>
    <xdr:to>
      <xdr:col>10</xdr:col>
      <xdr:colOff>0</xdr:colOff>
      <xdr:row>291</xdr:row>
      <xdr:rowOff>0</xdr:rowOff>
    </xdr:to>
    <xdr:sp>
      <xdr:nvSpPr>
        <xdr:cNvPr id="4" name="Text Box 12"/>
        <xdr:cNvSpPr txBox="1">
          <a:spLocks noChangeArrowheads="1"/>
        </xdr:cNvSpPr>
      </xdr:nvSpPr>
      <xdr:spPr>
        <a:xfrm>
          <a:off x="7610475" y="63322200"/>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No segmental analysis was prepared as the Group is primarily engaged in the manufacturing and trading of jewellery and gold in Malaysia.</a:t>
          </a:r>
        </a:p>
      </xdr:txBody>
    </xdr:sp>
    <xdr:clientData/>
  </xdr:twoCellAnchor>
  <xdr:twoCellAnchor>
    <xdr:from>
      <xdr:col>10</xdr:col>
      <xdr:colOff>0</xdr:colOff>
      <xdr:row>291</xdr:row>
      <xdr:rowOff>0</xdr:rowOff>
    </xdr:from>
    <xdr:to>
      <xdr:col>10</xdr:col>
      <xdr:colOff>0</xdr:colOff>
      <xdr:row>291</xdr:row>
      <xdr:rowOff>0</xdr:rowOff>
    </xdr:to>
    <xdr:sp>
      <xdr:nvSpPr>
        <xdr:cNvPr id="5" name="Text Box 13"/>
        <xdr:cNvSpPr txBox="1">
          <a:spLocks noChangeArrowheads="1"/>
        </xdr:cNvSpPr>
      </xdr:nvSpPr>
      <xdr:spPr>
        <a:xfrm>
          <a:off x="7610475" y="63322200"/>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291</xdr:row>
      <xdr:rowOff>0</xdr:rowOff>
    </xdr:from>
    <xdr:to>
      <xdr:col>10</xdr:col>
      <xdr:colOff>0</xdr:colOff>
      <xdr:row>291</xdr:row>
      <xdr:rowOff>0</xdr:rowOff>
    </xdr:to>
    <xdr:sp>
      <xdr:nvSpPr>
        <xdr:cNvPr id="6" name="Text Box 14"/>
        <xdr:cNvSpPr txBox="1">
          <a:spLocks noChangeArrowheads="1"/>
        </xdr:cNvSpPr>
      </xdr:nvSpPr>
      <xdr:spPr>
        <a:xfrm>
          <a:off x="7610475" y="63322200"/>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Barring any unforeseen circumstances, the Board anticipates that the Group's performance for the forthcoming periods will remain satisfactory.</a:t>
          </a:r>
        </a:p>
      </xdr:txBody>
    </xdr:sp>
    <xdr:clientData/>
  </xdr:twoCellAnchor>
  <xdr:twoCellAnchor>
    <xdr:from>
      <xdr:col>10</xdr:col>
      <xdr:colOff>0</xdr:colOff>
      <xdr:row>291</xdr:row>
      <xdr:rowOff>0</xdr:rowOff>
    </xdr:from>
    <xdr:to>
      <xdr:col>10</xdr:col>
      <xdr:colOff>0</xdr:colOff>
      <xdr:row>291</xdr:row>
      <xdr:rowOff>0</xdr:rowOff>
    </xdr:to>
    <xdr:sp>
      <xdr:nvSpPr>
        <xdr:cNvPr id="7" name="Text Box 15"/>
        <xdr:cNvSpPr txBox="1">
          <a:spLocks noChangeArrowheads="1"/>
        </xdr:cNvSpPr>
      </xdr:nvSpPr>
      <xdr:spPr>
        <a:xfrm>
          <a:off x="7610475" y="63322200"/>
          <a:ext cx="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291</xdr:row>
      <xdr:rowOff>0</xdr:rowOff>
    </xdr:from>
    <xdr:to>
      <xdr:col>10</xdr:col>
      <xdr:colOff>0</xdr:colOff>
      <xdr:row>291</xdr:row>
      <xdr:rowOff>0</xdr:rowOff>
    </xdr:to>
    <xdr:sp>
      <xdr:nvSpPr>
        <xdr:cNvPr id="8" name="Text Box 17"/>
        <xdr:cNvSpPr txBox="1">
          <a:spLocks noChangeArrowheads="1"/>
        </xdr:cNvSpPr>
      </xdr:nvSpPr>
      <xdr:spPr>
        <a:xfrm>
          <a:off x="7610475" y="63322200"/>
          <a:ext cx="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subsequent material events as at date of this quarterly report.</a:t>
          </a:r>
        </a:p>
      </xdr:txBody>
    </xdr:sp>
    <xdr:clientData/>
  </xdr:twoCellAnchor>
  <xdr:twoCellAnchor>
    <xdr:from>
      <xdr:col>10</xdr:col>
      <xdr:colOff>0</xdr:colOff>
      <xdr:row>291</xdr:row>
      <xdr:rowOff>0</xdr:rowOff>
    </xdr:from>
    <xdr:to>
      <xdr:col>10</xdr:col>
      <xdr:colOff>0</xdr:colOff>
      <xdr:row>291</xdr:row>
      <xdr:rowOff>0</xdr:rowOff>
    </xdr:to>
    <xdr:sp>
      <xdr:nvSpPr>
        <xdr:cNvPr id="9" name="Text Box 18"/>
        <xdr:cNvSpPr txBox="1">
          <a:spLocks noChangeArrowheads="1"/>
        </xdr:cNvSpPr>
      </xdr:nvSpPr>
      <xdr:spPr>
        <a:xfrm>
          <a:off x="7610475" y="63322200"/>
          <a:ext cx="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233</xdr:row>
      <xdr:rowOff>0</xdr:rowOff>
    </xdr:from>
    <xdr:to>
      <xdr:col>10</xdr:col>
      <xdr:colOff>0</xdr:colOff>
      <xdr:row>233</xdr:row>
      <xdr:rowOff>0</xdr:rowOff>
    </xdr:to>
    <xdr:sp>
      <xdr:nvSpPr>
        <xdr:cNvPr id="10" name="Text Box 21"/>
        <xdr:cNvSpPr txBox="1">
          <a:spLocks noChangeArrowheads="1"/>
        </xdr:cNvSpPr>
      </xdr:nvSpPr>
      <xdr:spPr>
        <a:xfrm>
          <a:off x="809625" y="51311175"/>
          <a:ext cx="6800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233</xdr:row>
      <xdr:rowOff>0</xdr:rowOff>
    </xdr:from>
    <xdr:to>
      <xdr:col>9</xdr:col>
      <xdr:colOff>838200</xdr:colOff>
      <xdr:row>233</xdr:row>
      <xdr:rowOff>0</xdr:rowOff>
    </xdr:to>
    <xdr:sp>
      <xdr:nvSpPr>
        <xdr:cNvPr id="11" name="Text Box 22"/>
        <xdr:cNvSpPr txBox="1">
          <a:spLocks noChangeArrowheads="1"/>
        </xdr:cNvSpPr>
      </xdr:nvSpPr>
      <xdr:spPr>
        <a:xfrm>
          <a:off x="809625" y="51311175"/>
          <a:ext cx="6800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233</xdr:row>
      <xdr:rowOff>0</xdr:rowOff>
    </xdr:from>
    <xdr:to>
      <xdr:col>9</xdr:col>
      <xdr:colOff>828675</xdr:colOff>
      <xdr:row>233</xdr:row>
      <xdr:rowOff>0</xdr:rowOff>
    </xdr:to>
    <xdr:sp>
      <xdr:nvSpPr>
        <xdr:cNvPr id="12" name="Text Box 23"/>
        <xdr:cNvSpPr txBox="1">
          <a:spLocks noChangeArrowheads="1"/>
        </xdr:cNvSpPr>
      </xdr:nvSpPr>
      <xdr:spPr>
        <a:xfrm>
          <a:off x="428625" y="51311175"/>
          <a:ext cx="7172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Proposed Bonus Issue, Proposed Increase are inter-conditional whilst the Proposed Transfer is conditional upon the Proposed Bonus Issue.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have appointed KEN Kenning Bread as advisor for  the above  proposals.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156</xdr:row>
      <xdr:rowOff>0</xdr:rowOff>
    </xdr:from>
    <xdr:to>
      <xdr:col>10</xdr:col>
      <xdr:colOff>0</xdr:colOff>
      <xdr:row>156</xdr:row>
      <xdr:rowOff>0</xdr:rowOff>
    </xdr:to>
    <xdr:sp fLocksText="0">
      <xdr:nvSpPr>
        <xdr:cNvPr id="13" name="Text Box 28"/>
        <xdr:cNvSpPr txBox="1">
          <a:spLocks noChangeArrowheads="1"/>
        </xdr:cNvSpPr>
      </xdr:nvSpPr>
      <xdr:spPr>
        <a:xfrm>
          <a:off x="438150" y="34385250"/>
          <a:ext cx="7172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156</xdr:row>
      <xdr:rowOff>0</xdr:rowOff>
    </xdr:from>
    <xdr:to>
      <xdr:col>10</xdr:col>
      <xdr:colOff>0</xdr:colOff>
      <xdr:row>156</xdr:row>
      <xdr:rowOff>0</xdr:rowOff>
    </xdr:to>
    <xdr:sp fLocksText="0">
      <xdr:nvSpPr>
        <xdr:cNvPr id="14" name="Text Box 38"/>
        <xdr:cNvSpPr txBox="1">
          <a:spLocks noChangeArrowheads="1"/>
        </xdr:cNvSpPr>
      </xdr:nvSpPr>
      <xdr:spPr>
        <a:xfrm>
          <a:off x="438150" y="34385250"/>
          <a:ext cx="7172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200025</xdr:rowOff>
    </xdr:to>
    <xdr:pic>
      <xdr:nvPicPr>
        <xdr:cNvPr id="15" name="Picture 45" descr="untitled"/>
        <xdr:cNvPicPr preferRelativeResize="1">
          <a:picLocks noChangeAspect="1"/>
        </xdr:cNvPicPr>
      </xdr:nvPicPr>
      <xdr:blipFill>
        <a:blip r:embed="rId1"/>
        <a:stretch>
          <a:fillRect/>
        </a:stretch>
      </xdr:blipFill>
      <xdr:spPr>
        <a:xfrm>
          <a:off x="38100" y="123825"/>
          <a:ext cx="14954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142875</xdr:rowOff>
    </xdr:to>
    <xdr:pic>
      <xdr:nvPicPr>
        <xdr:cNvPr id="1" name="Picture 2" descr="untitled"/>
        <xdr:cNvPicPr preferRelativeResize="1">
          <a:picLocks noChangeAspect="1"/>
        </xdr:cNvPicPr>
      </xdr:nvPicPr>
      <xdr:blipFill>
        <a:blip r:embed="rId1"/>
        <a:stretch>
          <a:fillRect/>
        </a:stretch>
      </xdr:blipFill>
      <xdr:spPr>
        <a:xfrm>
          <a:off x="19050" y="238125"/>
          <a:ext cx="144780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descr="untitled"/>
        <xdr:cNvPicPr preferRelativeResize="1">
          <a:picLocks noChangeAspect="1"/>
        </xdr:cNvPicPr>
      </xdr:nvPicPr>
      <xdr:blipFill>
        <a:blip r:embed="rId1"/>
        <a:stretch>
          <a:fillRect/>
        </a:stretch>
      </xdr:blipFill>
      <xdr:spPr>
        <a:xfrm>
          <a:off x="28575" y="85725"/>
          <a:ext cx="14478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200025</xdr:rowOff>
    </xdr:to>
    <xdr:pic>
      <xdr:nvPicPr>
        <xdr:cNvPr id="1" name="Picture 1" descr="untitled"/>
        <xdr:cNvPicPr preferRelativeResize="1">
          <a:picLocks noChangeAspect="1"/>
        </xdr:cNvPicPr>
      </xdr:nvPicPr>
      <xdr:blipFill>
        <a:blip r:embed="rId1"/>
        <a:stretch>
          <a:fillRect/>
        </a:stretch>
      </xdr:blipFill>
      <xdr:spPr>
        <a:xfrm>
          <a:off x="133350" y="104775"/>
          <a:ext cx="144780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descr="untitled"/>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343"/>
  <sheetViews>
    <sheetView tabSelected="1" zoomScalePageLayoutView="0" workbookViewId="0" topLeftCell="A1">
      <pane ySplit="16155" topLeftCell="BM270" activePane="topLeft" state="split"/>
      <selection pane="topLeft" activeCell="A6" sqref="A6"/>
      <selection pane="bottomLeft" activeCell="E185" sqref="E185"/>
    </sheetView>
  </sheetViews>
  <sheetFormatPr defaultColWidth="9.140625" defaultRowHeight="12.75"/>
  <cols>
    <col min="1" max="1" width="6.28125" style="105" customWidth="1"/>
    <col min="2" max="2" width="5.421875" style="105" customWidth="1"/>
    <col min="3" max="3" width="10.7109375" style="105" customWidth="1"/>
    <col min="4" max="4" width="23.140625" style="105" customWidth="1"/>
    <col min="5" max="5" width="15.7109375" style="105" customWidth="1"/>
    <col min="6" max="6" width="13.7109375" style="105" customWidth="1"/>
    <col min="7" max="7" width="12.7109375" style="105" customWidth="1"/>
    <col min="8" max="8" width="1.1484375" style="105" customWidth="1"/>
    <col min="9" max="9" width="12.7109375" style="105" customWidth="1"/>
    <col min="10" max="10" width="12.57421875" style="105" customWidth="1"/>
    <col min="11" max="16384" width="9.140625" style="4" customWidth="1"/>
  </cols>
  <sheetData>
    <row r="2" spans="1:10" ht="15.75">
      <c r="A2" s="96"/>
      <c r="B2" s="97"/>
      <c r="C2" s="97"/>
      <c r="D2" s="97"/>
      <c r="E2" s="97"/>
      <c r="F2" s="97"/>
      <c r="G2" s="97"/>
      <c r="H2" s="97"/>
      <c r="I2" s="97"/>
      <c r="J2" s="97"/>
    </row>
    <row r="3" spans="1:10" ht="19.5" customHeight="1">
      <c r="A3" s="96" t="s">
        <v>0</v>
      </c>
      <c r="B3" s="97"/>
      <c r="C3" s="97"/>
      <c r="D3" s="97"/>
      <c r="E3" s="97"/>
      <c r="F3" s="97"/>
      <c r="G3" s="97"/>
      <c r="H3" s="97"/>
      <c r="I3" s="97"/>
      <c r="J3" s="97"/>
    </row>
    <row r="4" spans="1:10" ht="15.75">
      <c r="A4" s="98"/>
      <c r="B4" s="97"/>
      <c r="C4" s="97"/>
      <c r="D4" s="97"/>
      <c r="E4" s="97"/>
      <c r="F4" s="97"/>
      <c r="G4" s="97"/>
      <c r="H4" s="97"/>
      <c r="I4" s="97"/>
      <c r="J4" s="97"/>
    </row>
    <row r="5" spans="1:10" ht="15.75">
      <c r="A5" s="96" t="s">
        <v>309</v>
      </c>
      <c r="B5" s="97"/>
      <c r="C5" s="97"/>
      <c r="D5" s="97"/>
      <c r="E5" s="97"/>
      <c r="F5" s="97"/>
      <c r="G5" s="97"/>
      <c r="H5" s="97"/>
      <c r="I5" s="97"/>
      <c r="J5" s="97"/>
    </row>
    <row r="6" spans="1:10" ht="6.75" customHeight="1" thickBot="1">
      <c r="A6" s="99"/>
      <c r="B6" s="100"/>
      <c r="C6" s="100"/>
      <c r="D6" s="100"/>
      <c r="E6" s="100"/>
      <c r="F6" s="100"/>
      <c r="G6" s="100"/>
      <c r="H6" s="100"/>
      <c r="I6" s="100"/>
      <c r="J6" s="100"/>
    </row>
    <row r="7" spans="1:10" ht="15.75">
      <c r="A7" s="96"/>
      <c r="B7" s="97"/>
      <c r="C7" s="97"/>
      <c r="D7" s="97"/>
      <c r="E7" s="97"/>
      <c r="F7" s="97"/>
      <c r="G7" s="97"/>
      <c r="H7" s="97"/>
      <c r="I7" s="97"/>
      <c r="J7" s="97"/>
    </row>
    <row r="8" spans="1:10" ht="15.75">
      <c r="A8" s="96"/>
      <c r="B8" s="97"/>
      <c r="C8" s="97"/>
      <c r="D8" s="97"/>
      <c r="E8" s="97"/>
      <c r="F8" s="97"/>
      <c r="G8" s="97"/>
      <c r="H8" s="97"/>
      <c r="I8" s="97"/>
      <c r="J8" s="97"/>
    </row>
    <row r="9" spans="1:10" ht="15.75">
      <c r="A9" s="101" t="s">
        <v>127</v>
      </c>
      <c r="B9" s="101" t="s">
        <v>128</v>
      </c>
      <c r="C9" s="102"/>
      <c r="D9" s="102"/>
      <c r="E9" s="102"/>
      <c r="F9" s="102"/>
      <c r="G9" s="102"/>
      <c r="H9" s="102"/>
      <c r="I9" s="102"/>
      <c r="J9" s="102"/>
    </row>
    <row r="10" spans="1:10" ht="15">
      <c r="A10" s="98"/>
      <c r="B10" s="98"/>
      <c r="C10" s="98"/>
      <c r="D10" s="98"/>
      <c r="E10" s="98"/>
      <c r="F10" s="98"/>
      <c r="G10" s="98"/>
      <c r="H10" s="98"/>
      <c r="I10" s="98"/>
      <c r="J10" s="98"/>
    </row>
    <row r="12" spans="1:3" ht="15.75">
      <c r="A12" s="103" t="s">
        <v>78</v>
      </c>
      <c r="B12" s="104" t="s">
        <v>28</v>
      </c>
      <c r="C12" s="104"/>
    </row>
    <row r="13" spans="1:3" ht="15.75">
      <c r="A13" s="103"/>
      <c r="B13" s="104"/>
      <c r="C13" s="104"/>
    </row>
    <row r="14" spans="1:10" ht="15.75">
      <c r="A14" s="103"/>
      <c r="B14" s="336" t="s">
        <v>227</v>
      </c>
      <c r="C14" s="337"/>
      <c r="D14" s="337"/>
      <c r="E14" s="337"/>
      <c r="F14" s="337"/>
      <c r="G14" s="337"/>
      <c r="H14" s="337"/>
      <c r="I14" s="337"/>
      <c r="J14" s="337"/>
    </row>
    <row r="15" spans="1:10" ht="15.75">
      <c r="A15" s="103"/>
      <c r="B15" s="337"/>
      <c r="C15" s="337"/>
      <c r="D15" s="337"/>
      <c r="E15" s="337"/>
      <c r="F15" s="337"/>
      <c r="G15" s="337"/>
      <c r="H15" s="337"/>
      <c r="I15" s="337"/>
      <c r="J15" s="337"/>
    </row>
    <row r="16" spans="1:10" ht="31.5" customHeight="1">
      <c r="A16" s="103"/>
      <c r="B16" s="337"/>
      <c r="C16" s="337"/>
      <c r="D16" s="337"/>
      <c r="E16" s="337"/>
      <c r="F16" s="337"/>
      <c r="G16" s="337"/>
      <c r="H16" s="337"/>
      <c r="I16" s="337"/>
      <c r="J16" s="337"/>
    </row>
    <row r="17" spans="1:10" ht="15.75">
      <c r="A17" s="103"/>
      <c r="B17" s="296"/>
      <c r="C17" s="296"/>
      <c r="D17" s="296"/>
      <c r="E17" s="296"/>
      <c r="F17" s="296"/>
      <c r="G17" s="296"/>
      <c r="H17" s="296"/>
      <c r="I17" s="296"/>
      <c r="J17" s="296"/>
    </row>
    <row r="18" spans="1:10" ht="15.75" customHeight="1">
      <c r="A18" s="103"/>
      <c r="B18" s="336" t="s">
        <v>276</v>
      </c>
      <c r="C18" s="337"/>
      <c r="D18" s="337"/>
      <c r="E18" s="337"/>
      <c r="F18" s="337"/>
      <c r="G18" s="337"/>
      <c r="H18" s="337"/>
      <c r="I18" s="337"/>
      <c r="J18" s="337"/>
    </row>
    <row r="19" spans="1:10" ht="15.75">
      <c r="A19" s="103"/>
      <c r="B19" s="337"/>
      <c r="C19" s="337"/>
      <c r="D19" s="337"/>
      <c r="E19" s="337"/>
      <c r="F19" s="337"/>
      <c r="G19" s="337"/>
      <c r="H19" s="337"/>
      <c r="I19" s="337"/>
      <c r="J19" s="337"/>
    </row>
    <row r="20" spans="1:10" ht="48.75" customHeight="1">
      <c r="A20" s="103"/>
      <c r="B20" s="337"/>
      <c r="C20" s="337"/>
      <c r="D20" s="337"/>
      <c r="E20" s="337"/>
      <c r="F20" s="337"/>
      <c r="G20" s="337"/>
      <c r="H20" s="337"/>
      <c r="I20" s="337"/>
      <c r="J20" s="337"/>
    </row>
    <row r="21" spans="1:10" ht="15.75">
      <c r="A21" s="103"/>
      <c r="B21" s="296"/>
      <c r="C21" s="296"/>
      <c r="D21" s="296"/>
      <c r="E21" s="296"/>
      <c r="F21" s="296"/>
      <c r="G21" s="296"/>
      <c r="H21" s="296"/>
      <c r="I21" s="296"/>
      <c r="J21" s="296"/>
    </row>
    <row r="22" spans="1:10" ht="15.75">
      <c r="A22" s="103"/>
      <c r="B22" s="326" t="s">
        <v>266</v>
      </c>
      <c r="C22" s="248"/>
      <c r="D22" s="315" t="s">
        <v>233</v>
      </c>
      <c r="E22" s="296"/>
      <c r="F22" s="296"/>
      <c r="G22" s="296"/>
      <c r="H22" s="296"/>
      <c r="I22" s="296"/>
      <c r="J22" s="296"/>
    </row>
    <row r="23" spans="1:10" ht="15.75">
      <c r="A23" s="103"/>
      <c r="B23" s="326" t="s">
        <v>267</v>
      </c>
      <c r="C23" s="248"/>
      <c r="D23" s="317" t="s">
        <v>234</v>
      </c>
      <c r="E23" s="296"/>
      <c r="F23" s="296"/>
      <c r="G23" s="296"/>
      <c r="H23" s="296"/>
      <c r="I23" s="296"/>
      <c r="J23" s="296"/>
    </row>
    <row r="24" spans="1:12" ht="15.75">
      <c r="A24" s="103"/>
      <c r="B24" s="323" t="s">
        <v>251</v>
      </c>
      <c r="C24" s="142"/>
      <c r="D24" s="315" t="s">
        <v>236</v>
      </c>
      <c r="E24" s="142"/>
      <c r="F24" s="315"/>
      <c r="G24" s="315"/>
      <c r="H24" s="315"/>
      <c r="I24" s="315"/>
      <c r="J24" s="296"/>
      <c r="K24" s="105"/>
      <c r="L24" s="105"/>
    </row>
    <row r="25" spans="1:12" ht="15.75">
      <c r="A25" s="103"/>
      <c r="B25" s="324" t="s">
        <v>252</v>
      </c>
      <c r="C25" s="109"/>
      <c r="D25" s="316" t="s">
        <v>237</v>
      </c>
      <c r="E25" s="109"/>
      <c r="F25" s="317"/>
      <c r="G25" s="317"/>
      <c r="H25" s="317"/>
      <c r="I25" s="317"/>
      <c r="J25" s="296"/>
      <c r="K25" s="105"/>
      <c r="L25" s="105"/>
    </row>
    <row r="26" spans="1:12" ht="15.75">
      <c r="A26" s="103"/>
      <c r="B26" s="323" t="s">
        <v>253</v>
      </c>
      <c r="C26" s="142"/>
      <c r="D26" s="315" t="s">
        <v>238</v>
      </c>
      <c r="E26" s="315"/>
      <c r="F26" s="142"/>
      <c r="G26" s="142"/>
      <c r="H26" s="142"/>
      <c r="I26" s="142"/>
      <c r="J26" s="296"/>
      <c r="K26" s="105"/>
      <c r="L26" s="105"/>
    </row>
    <row r="27" spans="1:12" ht="15.75">
      <c r="A27" s="103"/>
      <c r="B27" s="324" t="s">
        <v>254</v>
      </c>
      <c r="C27" s="109"/>
      <c r="D27" s="316" t="s">
        <v>239</v>
      </c>
      <c r="E27" s="109"/>
      <c r="F27" s="296"/>
      <c r="G27" s="296"/>
      <c r="H27" s="296"/>
      <c r="I27" s="296"/>
      <c r="J27" s="296"/>
      <c r="K27" s="105"/>
      <c r="L27" s="105"/>
    </row>
    <row r="28" spans="1:12" ht="15.75">
      <c r="A28" s="103"/>
      <c r="B28" s="324" t="s">
        <v>268</v>
      </c>
      <c r="C28" s="316"/>
      <c r="D28" s="142" t="s">
        <v>235</v>
      </c>
      <c r="E28" s="109"/>
      <c r="F28" s="296"/>
      <c r="G28" s="296"/>
      <c r="H28" s="296"/>
      <c r="I28" s="296"/>
      <c r="J28" s="296"/>
      <c r="K28" s="105"/>
      <c r="L28" s="105"/>
    </row>
    <row r="29" spans="1:12" ht="15.75">
      <c r="A29" s="103"/>
      <c r="B29" s="323" t="s">
        <v>255</v>
      </c>
      <c r="C29" s="315"/>
      <c r="D29" s="315" t="s">
        <v>240</v>
      </c>
      <c r="E29" s="142"/>
      <c r="F29" s="296"/>
      <c r="G29" s="296"/>
      <c r="H29" s="296"/>
      <c r="I29" s="296"/>
      <c r="J29" s="296"/>
      <c r="K29" s="105"/>
      <c r="L29" s="105"/>
    </row>
    <row r="30" spans="1:12" ht="15.75">
      <c r="A30" s="103"/>
      <c r="B30" s="323"/>
      <c r="C30" s="315"/>
      <c r="D30" s="315"/>
      <c r="E30" s="142"/>
      <c r="F30" s="296"/>
      <c r="G30" s="296"/>
      <c r="H30" s="296"/>
      <c r="I30" s="296"/>
      <c r="J30" s="296"/>
      <c r="K30" s="105"/>
      <c r="L30" s="105"/>
    </row>
    <row r="31" spans="1:14" ht="15.75">
      <c r="A31" s="103"/>
      <c r="B31" s="323" t="s">
        <v>256</v>
      </c>
      <c r="C31" s="315"/>
      <c r="D31" s="315" t="s">
        <v>245</v>
      </c>
      <c r="E31" s="142"/>
      <c r="F31" s="315"/>
      <c r="G31" s="315"/>
      <c r="H31" s="315"/>
      <c r="I31" s="315"/>
      <c r="J31" s="315"/>
      <c r="K31" s="315"/>
      <c r="L31" s="315"/>
      <c r="M31" s="311"/>
      <c r="N31" s="313"/>
    </row>
    <row r="32" spans="1:14" ht="15.75">
      <c r="A32" s="103"/>
      <c r="B32" s="323" t="s">
        <v>257</v>
      </c>
      <c r="C32" s="315"/>
      <c r="D32" s="315" t="s">
        <v>246</v>
      </c>
      <c r="E32" s="142"/>
      <c r="F32" s="315"/>
      <c r="G32" s="315"/>
      <c r="H32" s="315"/>
      <c r="I32" s="315"/>
      <c r="J32" s="142"/>
      <c r="K32" s="315"/>
      <c r="L32" s="315"/>
      <c r="M32" s="311"/>
      <c r="N32" s="314"/>
    </row>
    <row r="33" spans="1:14" ht="15.75">
      <c r="A33" s="103"/>
      <c r="B33" s="323" t="s">
        <v>258</v>
      </c>
      <c r="C33" s="315"/>
      <c r="D33" s="315" t="s">
        <v>247</v>
      </c>
      <c r="E33" s="142"/>
      <c r="F33" s="315"/>
      <c r="G33" s="315"/>
      <c r="H33" s="315"/>
      <c r="I33" s="315"/>
      <c r="J33" s="142"/>
      <c r="K33" s="315"/>
      <c r="L33" s="315"/>
      <c r="M33" s="311"/>
      <c r="N33" s="314"/>
    </row>
    <row r="34" spans="1:14" ht="15.75">
      <c r="A34" s="103"/>
      <c r="B34" s="326" t="s">
        <v>269</v>
      </c>
      <c r="C34" s="142"/>
      <c r="D34" s="248" t="s">
        <v>241</v>
      </c>
      <c r="E34" s="142"/>
      <c r="F34" s="315"/>
      <c r="G34" s="315"/>
      <c r="H34" s="315"/>
      <c r="I34" s="315"/>
      <c r="J34" s="142"/>
      <c r="K34" s="315"/>
      <c r="L34" s="315"/>
      <c r="M34" s="311"/>
      <c r="N34" s="314"/>
    </row>
    <row r="35" spans="1:14" ht="15.75">
      <c r="A35" s="103"/>
      <c r="B35" s="323" t="s">
        <v>259</v>
      </c>
      <c r="C35" s="315"/>
      <c r="D35" s="315" t="s">
        <v>248</v>
      </c>
      <c r="E35" s="142"/>
      <c r="F35" s="315"/>
      <c r="G35" s="315"/>
      <c r="H35" s="315"/>
      <c r="I35" s="315"/>
      <c r="J35" s="142"/>
      <c r="K35" s="315"/>
      <c r="L35" s="318"/>
      <c r="M35" s="311"/>
      <c r="N35" s="314"/>
    </row>
    <row r="36" spans="1:14" ht="15.75">
      <c r="A36" s="103"/>
      <c r="B36" s="323" t="s">
        <v>260</v>
      </c>
      <c r="C36" s="315"/>
      <c r="D36" s="336" t="s">
        <v>249</v>
      </c>
      <c r="E36" s="337"/>
      <c r="F36" s="337"/>
      <c r="G36" s="337"/>
      <c r="H36" s="337"/>
      <c r="I36" s="337"/>
      <c r="J36" s="337"/>
      <c r="K36" s="337"/>
      <c r="L36" s="337"/>
      <c r="M36" s="311"/>
      <c r="N36" s="314"/>
    </row>
    <row r="37" spans="1:14" ht="15.75">
      <c r="A37" s="103"/>
      <c r="B37" s="315"/>
      <c r="C37" s="315"/>
      <c r="D37" s="319" t="s">
        <v>250</v>
      </c>
      <c r="E37" s="142"/>
      <c r="F37" s="315"/>
      <c r="G37" s="315"/>
      <c r="H37" s="315"/>
      <c r="I37" s="315"/>
      <c r="J37" s="142"/>
      <c r="K37" s="315"/>
      <c r="L37" s="315"/>
      <c r="M37" s="311"/>
      <c r="N37" s="313"/>
    </row>
    <row r="38" spans="1:14" ht="15.75">
      <c r="A38" s="103"/>
      <c r="B38" s="326" t="s">
        <v>270</v>
      </c>
      <c r="C38" s="142"/>
      <c r="D38" s="248" t="s">
        <v>242</v>
      </c>
      <c r="E38" s="142"/>
      <c r="F38" s="315"/>
      <c r="G38" s="315"/>
      <c r="H38" s="315"/>
      <c r="I38" s="315"/>
      <c r="J38" s="142"/>
      <c r="K38" s="315"/>
      <c r="L38" s="315"/>
      <c r="M38" s="311"/>
      <c r="N38" s="313"/>
    </row>
    <row r="39" spans="1:14" ht="15.75">
      <c r="A39" s="103"/>
      <c r="B39" s="326" t="s">
        <v>271</v>
      </c>
      <c r="C39" s="142"/>
      <c r="D39" s="248" t="s">
        <v>243</v>
      </c>
      <c r="E39" s="142"/>
      <c r="F39" s="315"/>
      <c r="G39" s="315"/>
      <c r="H39" s="315"/>
      <c r="I39" s="315"/>
      <c r="J39" s="142"/>
      <c r="K39" s="315"/>
      <c r="L39" s="315"/>
      <c r="M39" s="311"/>
      <c r="N39" s="313"/>
    </row>
    <row r="40" spans="1:14" ht="15.75">
      <c r="A40" s="103"/>
      <c r="B40" s="326" t="s">
        <v>272</v>
      </c>
      <c r="C40" s="142"/>
      <c r="D40" s="248" t="s">
        <v>244</v>
      </c>
      <c r="E40" s="142"/>
      <c r="F40" s="315"/>
      <c r="G40" s="315"/>
      <c r="H40" s="315"/>
      <c r="I40" s="315"/>
      <c r="J40" s="142"/>
      <c r="K40" s="315"/>
      <c r="L40" s="315"/>
      <c r="M40" s="311"/>
      <c r="N40" s="313"/>
    </row>
    <row r="41" spans="1:14" ht="15.75">
      <c r="A41" s="103"/>
      <c r="B41" s="315"/>
      <c r="C41" s="315"/>
      <c r="D41" s="319"/>
      <c r="E41" s="142"/>
      <c r="F41" s="315"/>
      <c r="G41" s="315"/>
      <c r="H41" s="315"/>
      <c r="I41" s="315"/>
      <c r="J41" s="142"/>
      <c r="K41" s="315"/>
      <c r="L41" s="315"/>
      <c r="M41" s="311"/>
      <c r="N41" s="313"/>
    </row>
    <row r="42" spans="1:12" ht="15.75">
      <c r="A42" s="103"/>
      <c r="B42" s="338" t="s">
        <v>261</v>
      </c>
      <c r="C42" s="337"/>
      <c r="D42" s="337"/>
      <c r="E42" s="337"/>
      <c r="F42" s="337"/>
      <c r="G42" s="337"/>
      <c r="H42" s="337"/>
      <c r="I42" s="337"/>
      <c r="J42" s="337"/>
      <c r="K42" s="105"/>
      <c r="L42" s="105"/>
    </row>
    <row r="43" spans="1:12" ht="15.75">
      <c r="A43" s="103"/>
      <c r="B43" s="337"/>
      <c r="C43" s="337"/>
      <c r="D43" s="337"/>
      <c r="E43" s="337"/>
      <c r="F43" s="337"/>
      <c r="G43" s="337"/>
      <c r="H43" s="337"/>
      <c r="I43" s="337"/>
      <c r="J43" s="337"/>
      <c r="K43" s="105"/>
      <c r="L43" s="105"/>
    </row>
    <row r="44" spans="1:12" ht="15.75">
      <c r="A44" s="103"/>
      <c r="B44" s="337"/>
      <c r="C44" s="337"/>
      <c r="D44" s="337"/>
      <c r="E44" s="337"/>
      <c r="F44" s="337"/>
      <c r="G44" s="337"/>
      <c r="H44" s="337"/>
      <c r="I44" s="337"/>
      <c r="J44" s="337"/>
      <c r="K44" s="105"/>
      <c r="L44" s="105"/>
    </row>
    <row r="45" spans="1:12" ht="15.75">
      <c r="A45" s="103"/>
      <c r="B45" s="296"/>
      <c r="C45" s="296"/>
      <c r="D45" s="296"/>
      <c r="E45" s="296"/>
      <c r="F45" s="296"/>
      <c r="G45" s="296"/>
      <c r="H45" s="296"/>
      <c r="I45" s="296"/>
      <c r="J45" s="296"/>
      <c r="K45" s="105"/>
      <c r="L45" s="105"/>
    </row>
    <row r="46" spans="1:12" ht="15.75">
      <c r="A46" s="103"/>
      <c r="B46" s="338" t="s">
        <v>262</v>
      </c>
      <c r="C46" s="337"/>
      <c r="D46" s="337"/>
      <c r="E46" s="337"/>
      <c r="F46" s="337"/>
      <c r="G46" s="337"/>
      <c r="H46" s="337"/>
      <c r="I46" s="337"/>
      <c r="J46" s="337"/>
      <c r="K46" s="105"/>
      <c r="L46" s="105"/>
    </row>
    <row r="47" spans="1:12" ht="15.75">
      <c r="A47" s="103"/>
      <c r="B47" s="296"/>
      <c r="C47" s="296"/>
      <c r="D47" s="296"/>
      <c r="E47" s="296"/>
      <c r="F47" s="296"/>
      <c r="G47" s="296"/>
      <c r="H47" s="296"/>
      <c r="I47" s="296"/>
      <c r="J47" s="296"/>
      <c r="K47" s="105"/>
      <c r="L47" s="105"/>
    </row>
    <row r="48" spans="1:12" ht="15.75">
      <c r="A48" s="103"/>
      <c r="B48" s="338" t="s">
        <v>273</v>
      </c>
      <c r="C48" s="337"/>
      <c r="D48" s="337"/>
      <c r="E48" s="337"/>
      <c r="F48" s="337"/>
      <c r="G48" s="337"/>
      <c r="H48" s="337"/>
      <c r="I48" s="337"/>
      <c r="J48" s="337"/>
      <c r="K48" s="105"/>
      <c r="L48" s="105"/>
    </row>
    <row r="49" spans="1:12" ht="15.75">
      <c r="A49" s="103"/>
      <c r="B49" s="296"/>
      <c r="C49" s="296"/>
      <c r="D49" s="296"/>
      <c r="E49" s="296"/>
      <c r="F49" s="296"/>
      <c r="G49" s="296"/>
      <c r="H49" s="296"/>
      <c r="I49" s="296"/>
      <c r="J49" s="296"/>
      <c r="K49" s="105"/>
      <c r="L49" s="105"/>
    </row>
    <row r="50" spans="1:14" ht="15.75">
      <c r="A50" s="103"/>
      <c r="B50" s="338" t="s">
        <v>263</v>
      </c>
      <c r="C50" s="337"/>
      <c r="D50" s="337"/>
      <c r="E50" s="337"/>
      <c r="F50" s="337"/>
      <c r="G50" s="337"/>
      <c r="H50" s="337"/>
      <c r="I50" s="337"/>
      <c r="J50" s="337"/>
      <c r="K50" s="315"/>
      <c r="L50" s="320"/>
      <c r="M50" s="311"/>
      <c r="N50" s="313"/>
    </row>
    <row r="51" spans="1:14" ht="15.75">
      <c r="A51" s="103"/>
      <c r="B51" s="325"/>
      <c r="C51" s="296"/>
      <c r="D51" s="296"/>
      <c r="E51" s="296"/>
      <c r="F51" s="296"/>
      <c r="G51" s="296"/>
      <c r="H51" s="296"/>
      <c r="I51" s="296"/>
      <c r="J51" s="296"/>
      <c r="K51" s="315"/>
      <c r="L51" s="320"/>
      <c r="M51" s="311"/>
      <c r="N51" s="313"/>
    </row>
    <row r="52" spans="1:14" ht="15.75">
      <c r="A52" s="103"/>
      <c r="B52" s="338" t="s">
        <v>274</v>
      </c>
      <c r="C52" s="337"/>
      <c r="D52" s="337"/>
      <c r="E52" s="337"/>
      <c r="F52" s="337"/>
      <c r="G52" s="337"/>
      <c r="H52" s="337"/>
      <c r="I52" s="337"/>
      <c r="J52" s="337"/>
      <c r="K52" s="315"/>
      <c r="L52" s="320"/>
      <c r="M52" s="311"/>
      <c r="N52" s="313"/>
    </row>
    <row r="53" spans="1:14" ht="15.75">
      <c r="A53" s="103"/>
      <c r="B53" s="315"/>
      <c r="C53" s="315"/>
      <c r="D53" s="315"/>
      <c r="E53" s="315"/>
      <c r="F53" s="315"/>
      <c r="G53" s="315"/>
      <c r="H53" s="315"/>
      <c r="I53" s="315"/>
      <c r="J53" s="315"/>
      <c r="K53" s="315"/>
      <c r="L53" s="318"/>
      <c r="M53" s="311"/>
      <c r="N53" s="313"/>
    </row>
    <row r="54" spans="1:14" ht="15.75">
      <c r="A54" s="103"/>
      <c r="B54" s="338" t="s">
        <v>264</v>
      </c>
      <c r="C54" s="337"/>
      <c r="D54" s="337"/>
      <c r="E54" s="337"/>
      <c r="F54" s="337"/>
      <c r="G54" s="337"/>
      <c r="H54" s="337"/>
      <c r="I54" s="337"/>
      <c r="J54" s="337"/>
      <c r="K54" s="315"/>
      <c r="L54" s="108"/>
      <c r="M54" s="311"/>
      <c r="N54" s="313"/>
    </row>
    <row r="55" spans="1:14" ht="18" customHeight="1">
      <c r="A55" s="103"/>
      <c r="B55" s="337"/>
      <c r="C55" s="337"/>
      <c r="D55" s="337"/>
      <c r="E55" s="337"/>
      <c r="F55" s="337"/>
      <c r="G55" s="337"/>
      <c r="H55" s="337"/>
      <c r="I55" s="337"/>
      <c r="J55" s="337"/>
      <c r="K55" s="315"/>
      <c r="L55" s="108"/>
      <c r="M55" s="311"/>
      <c r="N55" s="313"/>
    </row>
    <row r="56" spans="1:14" ht="15.75">
      <c r="A56" s="103"/>
      <c r="B56" s="321"/>
      <c r="C56" s="321"/>
      <c r="D56" s="321"/>
      <c r="E56" s="321"/>
      <c r="F56" s="321"/>
      <c r="G56" s="321"/>
      <c r="H56" s="321"/>
      <c r="I56" s="321"/>
      <c r="J56" s="315"/>
      <c r="K56" s="315"/>
      <c r="L56" s="108"/>
      <c r="M56" s="311"/>
      <c r="N56" s="313"/>
    </row>
    <row r="57" spans="1:14" ht="15.75">
      <c r="A57" s="103"/>
      <c r="B57" s="338" t="s">
        <v>265</v>
      </c>
      <c r="C57" s="337"/>
      <c r="D57" s="337"/>
      <c r="E57" s="337"/>
      <c r="F57" s="337"/>
      <c r="G57" s="337"/>
      <c r="H57" s="337"/>
      <c r="I57" s="337"/>
      <c r="J57" s="337"/>
      <c r="K57" s="315"/>
      <c r="L57" s="108"/>
      <c r="M57" s="311"/>
      <c r="N57" s="313"/>
    </row>
    <row r="58" spans="1:14" ht="15.75">
      <c r="A58" s="103"/>
      <c r="B58" s="322"/>
      <c r="C58" s="322"/>
      <c r="D58" s="322"/>
      <c r="E58" s="322"/>
      <c r="F58" s="322"/>
      <c r="G58" s="322"/>
      <c r="H58" s="322"/>
      <c r="I58" s="322"/>
      <c r="J58" s="322"/>
      <c r="K58" s="322"/>
      <c r="L58" s="109"/>
      <c r="M58" s="312"/>
      <c r="N58" s="312"/>
    </row>
    <row r="59" spans="1:14" ht="15.75">
      <c r="A59" s="103"/>
      <c r="B59" s="338" t="s">
        <v>275</v>
      </c>
      <c r="C59" s="337"/>
      <c r="D59" s="337"/>
      <c r="E59" s="337"/>
      <c r="F59" s="337"/>
      <c r="G59" s="337"/>
      <c r="H59" s="337"/>
      <c r="I59" s="337"/>
      <c r="J59" s="337"/>
      <c r="K59" s="322"/>
      <c r="L59" s="109"/>
      <c r="M59" s="312"/>
      <c r="N59" s="312"/>
    </row>
    <row r="60" spans="1:14" ht="15.75">
      <c r="A60" s="103"/>
      <c r="B60" s="322"/>
      <c r="C60" s="322"/>
      <c r="D60" s="322"/>
      <c r="E60" s="322"/>
      <c r="F60" s="322"/>
      <c r="G60" s="322"/>
      <c r="H60" s="322"/>
      <c r="I60" s="322"/>
      <c r="J60" s="322"/>
      <c r="K60" s="322"/>
      <c r="L60" s="109"/>
      <c r="M60" s="312"/>
      <c r="N60" s="312"/>
    </row>
    <row r="61" spans="1:14" ht="15.75">
      <c r="A61" s="103"/>
      <c r="B61" s="336" t="s">
        <v>283</v>
      </c>
      <c r="C61" s="337"/>
      <c r="D61" s="337"/>
      <c r="E61" s="337"/>
      <c r="F61" s="337"/>
      <c r="G61" s="337"/>
      <c r="H61" s="337"/>
      <c r="I61" s="337"/>
      <c r="J61" s="337"/>
      <c r="K61" s="322"/>
      <c r="L61" s="109"/>
      <c r="M61" s="312"/>
      <c r="N61" s="312"/>
    </row>
    <row r="62" spans="1:14" ht="16.5" customHeight="1">
      <c r="A62" s="103"/>
      <c r="B62" s="337"/>
      <c r="C62" s="337"/>
      <c r="D62" s="337"/>
      <c r="E62" s="337"/>
      <c r="F62" s="337"/>
      <c r="G62" s="337"/>
      <c r="H62" s="337"/>
      <c r="I62" s="337"/>
      <c r="J62" s="337"/>
      <c r="K62" s="322"/>
      <c r="L62" s="109"/>
      <c r="M62" s="312"/>
      <c r="N62" s="312"/>
    </row>
    <row r="63" spans="1:14" ht="19.5" customHeight="1">
      <c r="A63" s="103"/>
      <c r="B63" s="296"/>
      <c r="C63" s="296"/>
      <c r="D63" s="296"/>
      <c r="E63" s="296"/>
      <c r="F63" s="296"/>
      <c r="G63" s="296"/>
      <c r="H63" s="296"/>
      <c r="I63" s="296"/>
      <c r="J63" s="296"/>
      <c r="K63" s="322"/>
      <c r="L63" s="109"/>
      <c r="M63" s="312"/>
      <c r="N63" s="312"/>
    </row>
    <row r="64" spans="1:14" ht="17.25" customHeight="1">
      <c r="A64" s="103"/>
      <c r="B64" s="356" t="s">
        <v>278</v>
      </c>
      <c r="C64" s="357"/>
      <c r="D64" s="357"/>
      <c r="E64" s="357"/>
      <c r="F64" s="357"/>
      <c r="G64" s="357"/>
      <c r="H64" s="357"/>
      <c r="I64" s="357"/>
      <c r="J64" s="357"/>
      <c r="K64" s="322"/>
      <c r="L64" s="109"/>
      <c r="M64" s="312"/>
      <c r="N64" s="312"/>
    </row>
    <row r="65" spans="1:14" ht="17.25" customHeight="1">
      <c r="A65" s="103"/>
      <c r="B65" s="296"/>
      <c r="C65" s="296"/>
      <c r="D65" s="296"/>
      <c r="E65" s="296"/>
      <c r="F65" s="296"/>
      <c r="G65" s="296"/>
      <c r="H65" s="296"/>
      <c r="I65" s="296"/>
      <c r="J65" s="296"/>
      <c r="K65" s="322"/>
      <c r="L65" s="109"/>
      <c r="M65" s="312"/>
      <c r="N65" s="312"/>
    </row>
    <row r="66" spans="1:14" ht="17.25" customHeight="1">
      <c r="A66" s="103"/>
      <c r="B66" s="336" t="s">
        <v>279</v>
      </c>
      <c r="C66" s="337"/>
      <c r="D66" s="337"/>
      <c r="E66" s="337"/>
      <c r="F66" s="337"/>
      <c r="G66" s="337"/>
      <c r="H66" s="337"/>
      <c r="I66" s="337"/>
      <c r="J66" s="337"/>
      <c r="K66" s="322"/>
      <c r="L66" s="109"/>
      <c r="M66" s="312"/>
      <c r="N66" s="312"/>
    </row>
    <row r="67" spans="1:14" ht="75.75" customHeight="1">
      <c r="A67" s="103"/>
      <c r="B67" s="337"/>
      <c r="C67" s="337"/>
      <c r="D67" s="337"/>
      <c r="E67" s="337"/>
      <c r="F67" s="337"/>
      <c r="G67" s="337"/>
      <c r="H67" s="337"/>
      <c r="I67" s="337"/>
      <c r="J67" s="337"/>
      <c r="K67" s="322"/>
      <c r="L67" s="109"/>
      <c r="M67" s="312"/>
      <c r="N67" s="312"/>
    </row>
    <row r="68" spans="1:14" ht="17.25" customHeight="1">
      <c r="A68" s="103"/>
      <c r="B68" s="296"/>
      <c r="C68" s="296"/>
      <c r="D68" s="296"/>
      <c r="E68" s="296"/>
      <c r="F68" s="296"/>
      <c r="G68" s="296"/>
      <c r="H68" s="296"/>
      <c r="I68" s="296"/>
      <c r="J68" s="296"/>
      <c r="K68" s="322"/>
      <c r="L68" s="109"/>
      <c r="M68" s="312"/>
      <c r="N68" s="312"/>
    </row>
    <row r="69" spans="1:14" ht="17.25" customHeight="1">
      <c r="A69" s="103"/>
      <c r="B69" s="336" t="s">
        <v>277</v>
      </c>
      <c r="C69" s="337"/>
      <c r="D69" s="337"/>
      <c r="E69" s="337"/>
      <c r="F69" s="337"/>
      <c r="G69" s="337"/>
      <c r="H69" s="337"/>
      <c r="I69" s="337"/>
      <c r="J69" s="337"/>
      <c r="K69" s="322"/>
      <c r="L69" s="109"/>
      <c r="M69" s="312"/>
      <c r="N69" s="312"/>
    </row>
    <row r="70" spans="1:14" ht="30" customHeight="1">
      <c r="A70" s="103"/>
      <c r="B70" s="337"/>
      <c r="C70" s="337"/>
      <c r="D70" s="337"/>
      <c r="E70" s="337"/>
      <c r="F70" s="337"/>
      <c r="G70" s="337"/>
      <c r="H70" s="337"/>
      <c r="I70" s="337"/>
      <c r="J70" s="337"/>
      <c r="K70" s="322"/>
      <c r="L70" s="109"/>
      <c r="M70" s="312"/>
      <c r="N70" s="312"/>
    </row>
    <row r="71" spans="1:14" ht="17.25" customHeight="1">
      <c r="A71" s="103"/>
      <c r="B71" s="296"/>
      <c r="C71" s="296"/>
      <c r="D71" s="296"/>
      <c r="E71" s="296"/>
      <c r="F71" s="296"/>
      <c r="G71" s="296"/>
      <c r="H71" s="296"/>
      <c r="I71" s="296"/>
      <c r="J71" s="296"/>
      <c r="K71" s="322"/>
      <c r="L71" s="109"/>
      <c r="M71" s="312"/>
      <c r="N71" s="312"/>
    </row>
    <row r="72" spans="1:14" ht="17.25" customHeight="1">
      <c r="A72" s="103"/>
      <c r="B72" s="296"/>
      <c r="C72" s="296"/>
      <c r="D72" s="296"/>
      <c r="E72" s="296"/>
      <c r="F72" s="296"/>
      <c r="G72" s="296"/>
      <c r="H72" s="296"/>
      <c r="I72" s="296"/>
      <c r="J72" s="296"/>
      <c r="K72" s="322"/>
      <c r="L72" s="109"/>
      <c r="M72" s="312"/>
      <c r="N72" s="312"/>
    </row>
    <row r="73" spans="1:3" ht="13.5" customHeight="1">
      <c r="A73" s="103" t="s">
        <v>79</v>
      </c>
      <c r="B73" s="104" t="s">
        <v>29</v>
      </c>
      <c r="C73" s="104"/>
    </row>
    <row r="74" spans="1:3" ht="15.75">
      <c r="A74" s="103"/>
      <c r="B74" s="104"/>
      <c r="C74" s="104"/>
    </row>
    <row r="75" spans="1:10" ht="15.75">
      <c r="A75" s="103"/>
      <c r="B75" s="336" t="s">
        <v>204</v>
      </c>
      <c r="C75" s="337"/>
      <c r="D75" s="337"/>
      <c r="E75" s="337"/>
      <c r="F75" s="337"/>
      <c r="G75" s="337"/>
      <c r="H75" s="337"/>
      <c r="I75" s="337"/>
      <c r="J75" s="337"/>
    </row>
    <row r="76" spans="1:10" ht="15.75">
      <c r="A76" s="103"/>
      <c r="B76" s="336" t="s">
        <v>11</v>
      </c>
      <c r="C76" s="337"/>
      <c r="D76" s="337"/>
      <c r="E76" s="337"/>
      <c r="F76" s="337"/>
      <c r="G76" s="337"/>
      <c r="H76" s="337"/>
      <c r="I76" s="337"/>
      <c r="J76" s="337"/>
    </row>
    <row r="77" spans="1:10" ht="15.75">
      <c r="A77" s="103"/>
      <c r="B77" s="109"/>
      <c r="C77" s="109"/>
      <c r="D77" s="109"/>
      <c r="E77" s="109"/>
      <c r="F77" s="109"/>
      <c r="G77" s="109"/>
      <c r="H77" s="109"/>
      <c r="I77" s="109"/>
      <c r="J77" s="109"/>
    </row>
    <row r="78" spans="1:3" ht="15.75">
      <c r="A78" s="103"/>
      <c r="B78" s="104"/>
      <c r="C78" s="104"/>
    </row>
    <row r="79" spans="1:3" ht="15.75">
      <c r="A79" s="103" t="s">
        <v>80</v>
      </c>
      <c r="B79" s="104" t="s">
        <v>30</v>
      </c>
      <c r="C79" s="104"/>
    </row>
    <row r="80" spans="1:3" ht="15.75">
      <c r="A80" s="103"/>
      <c r="B80" s="104"/>
      <c r="C80" s="104"/>
    </row>
    <row r="81" spans="1:10" ht="15" customHeight="1">
      <c r="A81" s="103"/>
      <c r="B81" s="336" t="s">
        <v>310</v>
      </c>
      <c r="C81" s="337"/>
      <c r="D81" s="337"/>
      <c r="E81" s="337"/>
      <c r="F81" s="337"/>
      <c r="G81" s="337"/>
      <c r="H81" s="337"/>
      <c r="I81" s="337"/>
      <c r="J81" s="337"/>
    </row>
    <row r="82" spans="1:3" ht="15.75">
      <c r="A82" s="103"/>
      <c r="C82" s="104"/>
    </row>
    <row r="83" spans="1:3" ht="15.75">
      <c r="A83" s="103"/>
      <c r="B83" s="104"/>
      <c r="C83" s="104"/>
    </row>
    <row r="84" spans="1:3" ht="15.75">
      <c r="A84" s="103" t="s">
        <v>81</v>
      </c>
      <c r="B84" s="104" t="s">
        <v>31</v>
      </c>
      <c r="C84" s="104"/>
    </row>
    <row r="85" spans="1:3" ht="15.75">
      <c r="A85" s="103"/>
      <c r="B85" s="104"/>
      <c r="C85" s="104"/>
    </row>
    <row r="86" spans="1:10" ht="16.5" customHeight="1">
      <c r="A86" s="103"/>
      <c r="B86" s="107" t="s">
        <v>170</v>
      </c>
      <c r="C86" s="108"/>
      <c r="D86" s="108"/>
      <c r="E86" s="108"/>
      <c r="F86" s="108"/>
      <c r="G86" s="108"/>
      <c r="H86" s="108"/>
      <c r="I86" s="108"/>
      <c r="J86" s="108"/>
    </row>
    <row r="87" spans="1:10" ht="15.75">
      <c r="A87" s="103"/>
      <c r="B87" s="109"/>
      <c r="C87" s="109"/>
      <c r="D87" s="109"/>
      <c r="E87" s="109"/>
      <c r="F87" s="109"/>
      <c r="G87" s="109"/>
      <c r="H87" s="109"/>
      <c r="I87" s="109"/>
      <c r="J87" s="109"/>
    </row>
    <row r="88" spans="1:3" ht="15.75">
      <c r="A88" s="103"/>
      <c r="C88" s="104"/>
    </row>
    <row r="89" spans="1:3" ht="15.75">
      <c r="A89" s="110" t="s">
        <v>82</v>
      </c>
      <c r="B89" s="104" t="s">
        <v>32</v>
      </c>
      <c r="C89" s="104"/>
    </row>
    <row r="90" spans="1:3" ht="15.75">
      <c r="A90" s="103"/>
      <c r="B90" s="104"/>
      <c r="C90" s="104"/>
    </row>
    <row r="91" spans="1:3" ht="15.75">
      <c r="A91" s="103"/>
      <c r="B91" s="105" t="s">
        <v>125</v>
      </c>
      <c r="C91" s="104"/>
    </row>
    <row r="92" spans="1:3" ht="15.75">
      <c r="A92" s="103"/>
      <c r="B92" s="104"/>
      <c r="C92" s="104"/>
    </row>
    <row r="93" spans="1:3" ht="15.75">
      <c r="A93" s="103"/>
      <c r="B93" s="104"/>
      <c r="C93" s="104"/>
    </row>
    <row r="94" spans="1:3" ht="15.75">
      <c r="A94" s="103" t="s">
        <v>83</v>
      </c>
      <c r="B94" s="104" t="s">
        <v>23</v>
      </c>
      <c r="C94" s="104"/>
    </row>
    <row r="95" spans="1:3" ht="15.75">
      <c r="A95" s="103"/>
      <c r="B95" s="104"/>
      <c r="C95" s="104"/>
    </row>
    <row r="96" spans="1:10" ht="14.25" customHeight="1">
      <c r="A96" s="103"/>
      <c r="B96" s="336" t="s">
        <v>186</v>
      </c>
      <c r="C96" s="337"/>
      <c r="D96" s="337"/>
      <c r="E96" s="337"/>
      <c r="F96" s="337"/>
      <c r="G96" s="337"/>
      <c r="H96" s="337"/>
      <c r="I96" s="337"/>
      <c r="J96" s="337"/>
    </row>
    <row r="97" spans="1:10" ht="15" customHeight="1">
      <c r="A97" s="103"/>
      <c r="B97" s="337"/>
      <c r="C97" s="337"/>
      <c r="D97" s="337"/>
      <c r="E97" s="337"/>
      <c r="F97" s="337"/>
      <c r="G97" s="337"/>
      <c r="H97" s="337"/>
      <c r="I97" s="337"/>
      <c r="J97" s="337"/>
    </row>
    <row r="98" spans="1:3" ht="15.75">
      <c r="A98" s="103"/>
      <c r="B98" s="104"/>
      <c r="C98" s="104"/>
    </row>
    <row r="99" spans="1:3" ht="15.75">
      <c r="A99" s="103"/>
      <c r="B99" s="104"/>
      <c r="C99" s="104"/>
    </row>
    <row r="100" spans="1:5" ht="15.75">
      <c r="A100" s="110" t="s">
        <v>84</v>
      </c>
      <c r="B100" s="104" t="s">
        <v>217</v>
      </c>
      <c r="C100" s="104"/>
      <c r="E100" s="111"/>
    </row>
    <row r="101" spans="1:3" ht="15.75">
      <c r="A101" s="103"/>
      <c r="B101" s="104"/>
      <c r="C101" s="104"/>
    </row>
    <row r="102" spans="1:10" ht="15.75">
      <c r="A102" s="103"/>
      <c r="B102" s="336" t="s">
        <v>307</v>
      </c>
      <c r="C102" s="337"/>
      <c r="D102" s="337"/>
      <c r="E102" s="337"/>
      <c r="F102" s="337"/>
      <c r="G102" s="337"/>
      <c r="H102" s="337"/>
      <c r="I102" s="337"/>
      <c r="J102" s="337"/>
    </row>
    <row r="103" spans="1:10" ht="79.5" customHeight="1">
      <c r="A103" s="103"/>
      <c r="B103" s="337"/>
      <c r="C103" s="337"/>
      <c r="D103" s="337"/>
      <c r="E103" s="337"/>
      <c r="F103" s="337"/>
      <c r="G103" s="337"/>
      <c r="H103" s="337"/>
      <c r="I103" s="337"/>
      <c r="J103" s="337"/>
    </row>
    <row r="104" spans="1:3" ht="15.75">
      <c r="A104" s="103"/>
      <c r="B104" s="104"/>
      <c r="C104" s="104"/>
    </row>
    <row r="105" spans="1:2" ht="15.75">
      <c r="A105" s="103"/>
      <c r="B105" s="104"/>
    </row>
    <row r="106" spans="1:9" ht="15.75">
      <c r="A106" s="103" t="s">
        <v>85</v>
      </c>
      <c r="B106" s="112" t="s">
        <v>24</v>
      </c>
      <c r="C106" s="104"/>
      <c r="E106" s="113"/>
      <c r="F106" s="113"/>
      <c r="G106" s="113"/>
      <c r="H106" s="113"/>
      <c r="I106" s="113"/>
    </row>
    <row r="107" spans="1:9" ht="15.75">
      <c r="A107" s="103"/>
      <c r="B107" s="112"/>
      <c r="C107" s="104"/>
      <c r="E107" s="113"/>
      <c r="F107" s="113"/>
      <c r="G107" s="113"/>
      <c r="H107" s="113"/>
      <c r="I107" s="113"/>
    </row>
    <row r="108" spans="1:9" ht="15.75">
      <c r="A108" s="110"/>
      <c r="B108" s="105" t="s">
        <v>185</v>
      </c>
      <c r="C108" s="104"/>
      <c r="E108" s="113"/>
      <c r="F108" s="113"/>
      <c r="G108" s="113"/>
      <c r="H108" s="113"/>
      <c r="I108" s="113"/>
    </row>
    <row r="109" spans="1:9" ht="15.75">
      <c r="A109" s="110"/>
      <c r="C109" s="104"/>
      <c r="E109" s="113"/>
      <c r="F109" s="113"/>
      <c r="G109" s="113"/>
      <c r="H109" s="113"/>
      <c r="I109" s="113"/>
    </row>
    <row r="110" spans="1:9" ht="15.75">
      <c r="A110" s="110"/>
      <c r="B110" s="105" t="s">
        <v>112</v>
      </c>
      <c r="C110" s="104"/>
      <c r="E110" s="113"/>
      <c r="F110" s="113"/>
      <c r="G110" s="113"/>
      <c r="H110" s="113"/>
      <c r="I110" s="113"/>
    </row>
    <row r="111" spans="1:9" ht="15.75">
      <c r="A111" s="110"/>
      <c r="C111" s="104"/>
      <c r="E111" s="113"/>
      <c r="F111" s="113"/>
      <c r="G111" s="113"/>
      <c r="H111" s="113"/>
      <c r="I111" s="113"/>
    </row>
    <row r="112" spans="1:9" ht="15.75">
      <c r="A112" s="110"/>
      <c r="C112" s="104"/>
      <c r="D112" s="105" t="s">
        <v>8</v>
      </c>
      <c r="E112" s="114"/>
      <c r="F112" s="113"/>
      <c r="G112" s="113"/>
      <c r="H112" s="113"/>
      <c r="I112" s="113"/>
    </row>
    <row r="113" spans="1:9" ht="15.75">
      <c r="A113" s="110"/>
      <c r="C113" s="104"/>
      <c r="E113" s="113"/>
      <c r="F113" s="113"/>
      <c r="G113" s="113"/>
      <c r="H113" s="113"/>
      <c r="I113" s="113"/>
    </row>
    <row r="114" spans="1:9" ht="15.75">
      <c r="A114" s="110"/>
      <c r="C114" s="104"/>
      <c r="D114" s="114" t="s">
        <v>9</v>
      </c>
      <c r="E114" s="114"/>
      <c r="F114" s="113"/>
      <c r="G114" s="113"/>
      <c r="H114" s="113"/>
      <c r="I114" s="113"/>
    </row>
    <row r="115" spans="1:9" ht="15.75">
      <c r="A115" s="110"/>
      <c r="C115" s="104"/>
      <c r="E115" s="113"/>
      <c r="F115" s="113"/>
      <c r="G115" s="113"/>
      <c r="H115" s="113"/>
      <c r="I115" s="113"/>
    </row>
    <row r="116" spans="1:9" ht="15.75">
      <c r="A116" s="110"/>
      <c r="C116" s="104"/>
      <c r="D116" s="105" t="s">
        <v>10</v>
      </c>
      <c r="E116" s="114"/>
      <c r="F116" s="113"/>
      <c r="G116" s="113"/>
      <c r="H116" s="113"/>
      <c r="I116" s="113"/>
    </row>
    <row r="117" spans="1:9" ht="15.75">
      <c r="A117" s="110"/>
      <c r="B117" s="104"/>
      <c r="C117" s="104"/>
      <c r="E117" s="114"/>
      <c r="F117" s="113"/>
      <c r="G117" s="113"/>
      <c r="H117" s="113"/>
      <c r="I117" s="113"/>
    </row>
    <row r="118" spans="1:10" ht="16.5" thickBot="1">
      <c r="A118" s="110"/>
      <c r="B118" s="104"/>
      <c r="C118" s="104"/>
      <c r="E118" s="343" t="s">
        <v>40</v>
      </c>
      <c r="F118" s="343"/>
      <c r="G118" s="343"/>
      <c r="H118" s="343"/>
      <c r="I118" s="343"/>
      <c r="J118" s="343"/>
    </row>
    <row r="119" spans="1:10" ht="15.75">
      <c r="A119" s="110"/>
      <c r="B119" s="104"/>
      <c r="C119" s="104"/>
      <c r="E119" s="115"/>
      <c r="F119" s="115"/>
      <c r="G119" s="115"/>
      <c r="H119" s="115"/>
      <c r="I119" s="115"/>
      <c r="J119" s="115"/>
    </row>
    <row r="120" spans="1:10" ht="15.75">
      <c r="A120" s="110"/>
      <c r="B120" s="104"/>
      <c r="C120" s="104"/>
      <c r="D120" s="116"/>
      <c r="E120" s="117" t="s">
        <v>26</v>
      </c>
      <c r="F120" s="117" t="s">
        <v>25</v>
      </c>
      <c r="G120" s="117" t="s">
        <v>114</v>
      </c>
      <c r="H120" s="117"/>
      <c r="I120" s="117" t="s">
        <v>119</v>
      </c>
      <c r="J120" s="117" t="s">
        <v>117</v>
      </c>
    </row>
    <row r="121" spans="1:10" ht="15.75">
      <c r="A121" s="110"/>
      <c r="B121" s="104"/>
      <c r="C121" s="104"/>
      <c r="D121" s="116"/>
      <c r="E121" s="117" t="s">
        <v>113</v>
      </c>
      <c r="F121" s="117" t="s">
        <v>113</v>
      </c>
      <c r="G121" s="117"/>
      <c r="H121" s="117"/>
      <c r="I121" s="117"/>
      <c r="J121" s="117"/>
    </row>
    <row r="122" spans="1:10" ht="15.75">
      <c r="A122" s="110"/>
      <c r="B122" s="104"/>
      <c r="C122" s="104"/>
      <c r="D122" s="116"/>
      <c r="E122" s="117" t="s">
        <v>42</v>
      </c>
      <c r="F122" s="117" t="s">
        <v>42</v>
      </c>
      <c r="G122" s="117" t="s">
        <v>42</v>
      </c>
      <c r="H122" s="117"/>
      <c r="I122" s="117" t="s">
        <v>42</v>
      </c>
      <c r="J122" s="117" t="s">
        <v>42</v>
      </c>
    </row>
    <row r="123" spans="1:10" ht="15.75">
      <c r="A123" s="110"/>
      <c r="B123" s="104"/>
      <c r="C123" s="104"/>
      <c r="D123" s="116"/>
      <c r="E123" s="117"/>
      <c r="F123" s="117"/>
      <c r="G123" s="117"/>
      <c r="H123" s="117"/>
      <c r="I123" s="117"/>
      <c r="J123" s="117"/>
    </row>
    <row r="124" spans="1:10" ht="15.75">
      <c r="A124" s="110"/>
      <c r="B124" s="104"/>
      <c r="C124" s="104"/>
      <c r="D124" s="116" t="s">
        <v>27</v>
      </c>
      <c r="E124" s="118">
        <v>443</v>
      </c>
      <c r="F124" s="118">
        <v>508741</v>
      </c>
      <c r="G124" s="118">
        <v>196</v>
      </c>
      <c r="H124" s="118"/>
      <c r="I124" s="118"/>
      <c r="J124" s="118">
        <f>SUM(E124:I124)</f>
        <v>509380</v>
      </c>
    </row>
    <row r="125" spans="1:10" ht="15.75">
      <c r="A125" s="110"/>
      <c r="B125" s="104"/>
      <c r="C125" s="104"/>
      <c r="D125" s="116" t="s">
        <v>115</v>
      </c>
      <c r="E125" s="119">
        <v>205747</v>
      </c>
      <c r="F125" s="119">
        <v>173664</v>
      </c>
      <c r="G125" s="119">
        <v>8457</v>
      </c>
      <c r="H125" s="120"/>
      <c r="I125" s="120">
        <v>-387868</v>
      </c>
      <c r="J125" s="118">
        <f>SUM(E125:I125)</f>
        <v>0</v>
      </c>
    </row>
    <row r="126" spans="1:10" ht="15.75">
      <c r="A126" s="110"/>
      <c r="B126" s="104"/>
      <c r="C126" s="104"/>
      <c r="D126" s="116" t="s">
        <v>116</v>
      </c>
      <c r="E126" s="121">
        <f>+E124+E125</f>
        <v>206190</v>
      </c>
      <c r="F126" s="121">
        <f>+F124+F125</f>
        <v>682405</v>
      </c>
      <c r="G126" s="121">
        <f>+G124+G125</f>
        <v>8653</v>
      </c>
      <c r="H126" s="121"/>
      <c r="I126" s="121">
        <f>+I124+I125</f>
        <v>-387868</v>
      </c>
      <c r="J126" s="121">
        <f>SUM(E126:I126)</f>
        <v>509380</v>
      </c>
    </row>
    <row r="127" spans="1:10" ht="15.75">
      <c r="A127" s="110"/>
      <c r="B127" s="104"/>
      <c r="C127" s="104"/>
      <c r="D127" s="116"/>
      <c r="E127" s="118"/>
      <c r="F127" s="118"/>
      <c r="G127" s="118"/>
      <c r="H127" s="118"/>
      <c r="I127" s="118"/>
      <c r="J127" s="118"/>
    </row>
    <row r="128" spans="1:10" ht="15.75">
      <c r="A128" s="110"/>
      <c r="B128" s="104"/>
      <c r="C128" s="104"/>
      <c r="D128" s="116" t="s">
        <v>54</v>
      </c>
      <c r="E128" s="118">
        <v>13817</v>
      </c>
      <c r="F128" s="118">
        <v>35627</v>
      </c>
      <c r="G128" s="118">
        <v>-5357</v>
      </c>
      <c r="H128" s="118"/>
      <c r="I128" s="118">
        <v>-1953</v>
      </c>
      <c r="J128" s="118">
        <f>SUM(E128:I128)</f>
        <v>42134</v>
      </c>
    </row>
    <row r="129" spans="1:10" ht="15.75">
      <c r="A129" s="110"/>
      <c r="B129" s="104"/>
      <c r="C129" s="104"/>
      <c r="D129" s="116"/>
      <c r="E129" s="116"/>
      <c r="F129" s="116"/>
      <c r="G129" s="116"/>
      <c r="H129" s="116"/>
      <c r="I129" s="116"/>
      <c r="J129" s="116"/>
    </row>
    <row r="130" spans="1:10" ht="15.75">
      <c r="A130" s="110"/>
      <c r="B130" s="104"/>
      <c r="C130" s="104"/>
      <c r="D130" s="116" t="s">
        <v>77</v>
      </c>
      <c r="E130" s="118">
        <v>10087</v>
      </c>
      <c r="F130" s="118">
        <v>26686</v>
      </c>
      <c r="G130" s="118">
        <v>-5362</v>
      </c>
      <c r="H130" s="118"/>
      <c r="I130" s="118">
        <v>-1953</v>
      </c>
      <c r="J130" s="118">
        <f>SUM(E130:I130)</f>
        <v>29458</v>
      </c>
    </row>
    <row r="131" spans="1:10" ht="15.75">
      <c r="A131" s="110"/>
      <c r="B131" s="104"/>
      <c r="C131" s="104"/>
      <c r="E131" s="122"/>
      <c r="F131" s="122"/>
      <c r="G131" s="122"/>
      <c r="H131" s="122"/>
      <c r="I131" s="122"/>
      <c r="J131" s="122"/>
    </row>
    <row r="132" spans="5:9" ht="15">
      <c r="E132" s="113"/>
      <c r="F132" s="113"/>
      <c r="G132" s="113"/>
      <c r="H132" s="113"/>
      <c r="I132" s="113"/>
    </row>
    <row r="133" spans="1:3" ht="15.75">
      <c r="A133" s="110" t="s">
        <v>86</v>
      </c>
      <c r="B133" s="104" t="s">
        <v>178</v>
      </c>
      <c r="C133" s="104"/>
    </row>
    <row r="134" spans="1:3" ht="15.75">
      <c r="A134" s="110"/>
      <c r="B134" s="104"/>
      <c r="C134" s="104"/>
    </row>
    <row r="135" spans="1:3" ht="15.75">
      <c r="A135" s="110"/>
      <c r="B135" s="105" t="s">
        <v>203</v>
      </c>
      <c r="C135" s="104"/>
    </row>
    <row r="136" spans="1:3" ht="15.75">
      <c r="A136" s="110"/>
      <c r="B136" s="104"/>
      <c r="C136" s="104"/>
    </row>
    <row r="137" spans="1:10" ht="15.75">
      <c r="A137" s="103"/>
      <c r="B137" s="336" t="s">
        <v>187</v>
      </c>
      <c r="C137" s="337"/>
      <c r="D137" s="337"/>
      <c r="E137" s="337"/>
      <c r="F137" s="337"/>
      <c r="G137" s="337"/>
      <c r="H137" s="337"/>
      <c r="I137" s="337"/>
      <c r="J137" s="337"/>
    </row>
    <row r="138" spans="1:10" ht="15.75">
      <c r="A138" s="103"/>
      <c r="B138" s="337"/>
      <c r="C138" s="337"/>
      <c r="D138" s="337"/>
      <c r="E138" s="337"/>
      <c r="F138" s="337"/>
      <c r="G138" s="337"/>
      <c r="H138" s="337"/>
      <c r="I138" s="337"/>
      <c r="J138" s="337"/>
    </row>
    <row r="139" spans="1:3" ht="15.75">
      <c r="A139" s="103"/>
      <c r="B139" s="104"/>
      <c r="C139" s="104"/>
    </row>
    <row r="140" spans="1:3" ht="15.75">
      <c r="A140" s="103"/>
      <c r="B140" s="104"/>
      <c r="C140" s="104"/>
    </row>
    <row r="141" spans="1:4" ht="15.75">
      <c r="A141" s="103" t="s">
        <v>87</v>
      </c>
      <c r="B141" s="104" t="s">
        <v>34</v>
      </c>
      <c r="D141" s="104"/>
    </row>
    <row r="142" spans="1:9" ht="15.75">
      <c r="A142" s="103"/>
      <c r="B142" s="123"/>
      <c r="C142" s="116"/>
      <c r="D142" s="123"/>
      <c r="E142" s="116"/>
      <c r="F142" s="116"/>
      <c r="G142" s="116"/>
      <c r="H142" s="116"/>
      <c r="I142" s="116"/>
    </row>
    <row r="143" spans="1:10" ht="15.75">
      <c r="A143" s="103"/>
      <c r="B143" s="336" t="s">
        <v>332</v>
      </c>
      <c r="C143" s="337"/>
      <c r="D143" s="337"/>
      <c r="E143" s="337"/>
      <c r="F143" s="337"/>
      <c r="G143" s="337"/>
      <c r="H143" s="337"/>
      <c r="I143" s="337"/>
      <c r="J143" s="337"/>
    </row>
    <row r="144" spans="1:10" ht="60.75" customHeight="1">
      <c r="A144" s="103"/>
      <c r="B144" s="336"/>
      <c r="C144" s="337"/>
      <c r="D144" s="337"/>
      <c r="E144" s="337"/>
      <c r="F144" s="337"/>
      <c r="G144" s="337"/>
      <c r="H144" s="337"/>
      <c r="I144" s="337"/>
      <c r="J144" s="337"/>
    </row>
    <row r="145" spans="1:9" ht="15.75">
      <c r="A145" s="103"/>
      <c r="B145" s="123"/>
      <c r="C145" s="116"/>
      <c r="D145" s="123"/>
      <c r="E145" s="116"/>
      <c r="F145" s="116"/>
      <c r="G145" s="116"/>
      <c r="H145" s="116"/>
      <c r="I145" s="116"/>
    </row>
    <row r="146" spans="1:10" ht="15.75">
      <c r="A146" s="103"/>
      <c r="B146" s="336" t="s">
        <v>329</v>
      </c>
      <c r="C146" s="337"/>
      <c r="D146" s="337"/>
      <c r="E146" s="337"/>
      <c r="F146" s="337"/>
      <c r="G146" s="337"/>
      <c r="H146" s="337"/>
      <c r="I146" s="337"/>
      <c r="J146" s="337"/>
    </row>
    <row r="147" spans="1:10" ht="15.75">
      <c r="A147" s="103"/>
      <c r="B147" s="336"/>
      <c r="C147" s="337"/>
      <c r="D147" s="337"/>
      <c r="E147" s="337"/>
      <c r="F147" s="337"/>
      <c r="G147" s="337"/>
      <c r="H147" s="337"/>
      <c r="I147" s="337"/>
      <c r="J147" s="337"/>
    </row>
    <row r="148" spans="1:9" ht="15.75">
      <c r="A148" s="103"/>
      <c r="B148" s="123"/>
      <c r="C148" s="116"/>
      <c r="D148" s="123"/>
      <c r="E148" s="116"/>
      <c r="F148" s="116"/>
      <c r="G148" s="116"/>
      <c r="H148" s="116"/>
      <c r="I148" s="116"/>
    </row>
    <row r="149" spans="1:10" ht="15.75">
      <c r="A149" s="103"/>
      <c r="B149" s="116" t="s">
        <v>331</v>
      </c>
      <c r="C149" s="124"/>
      <c r="D149" s="125"/>
      <c r="E149" s="124"/>
      <c r="F149" s="124"/>
      <c r="G149" s="124"/>
      <c r="H149" s="124"/>
      <c r="I149" s="124"/>
      <c r="J149" s="126"/>
    </row>
    <row r="150" spans="1:4" ht="15.75">
      <c r="A150" s="103"/>
      <c r="B150" s="127"/>
      <c r="D150" s="104"/>
    </row>
    <row r="151" spans="1:4" ht="15.75">
      <c r="A151" s="103"/>
      <c r="D151" s="104"/>
    </row>
    <row r="152" spans="1:3" ht="15.75">
      <c r="A152" s="128" t="s">
        <v>88</v>
      </c>
      <c r="B152" s="104" t="s">
        <v>35</v>
      </c>
      <c r="C152" s="104"/>
    </row>
    <row r="153" spans="1:3" ht="15.75">
      <c r="A153" s="103"/>
      <c r="B153" s="104"/>
      <c r="C153" s="104"/>
    </row>
    <row r="154" spans="1:10" ht="31.5" customHeight="1">
      <c r="A154" s="103"/>
      <c r="B154" s="336" t="s">
        <v>228</v>
      </c>
      <c r="C154" s="337"/>
      <c r="D154" s="337"/>
      <c r="E154" s="337"/>
      <c r="F154" s="337"/>
      <c r="G154" s="337"/>
      <c r="H154" s="337"/>
      <c r="I154" s="337"/>
      <c r="J154" s="337"/>
    </row>
    <row r="155" spans="1:10" ht="15.75" customHeight="1">
      <c r="A155" s="103"/>
      <c r="B155" s="336"/>
      <c r="C155" s="337"/>
      <c r="D155" s="337"/>
      <c r="E155" s="337"/>
      <c r="F155" s="337"/>
      <c r="G155" s="337"/>
      <c r="H155" s="337"/>
      <c r="I155" s="337"/>
      <c r="J155" s="337"/>
    </row>
    <row r="156" spans="1:3" ht="15.75">
      <c r="A156" s="103"/>
      <c r="B156" s="104"/>
      <c r="C156" s="104"/>
    </row>
    <row r="157" spans="1:3" ht="15.75">
      <c r="A157" s="103"/>
      <c r="C157" s="104"/>
    </row>
    <row r="158" spans="1:3" ht="15.75">
      <c r="A158" s="103" t="s">
        <v>89</v>
      </c>
      <c r="B158" s="104" t="s">
        <v>36</v>
      </c>
      <c r="C158" s="104"/>
    </row>
    <row r="159" spans="1:3" ht="15.75">
      <c r="A159" s="103"/>
      <c r="B159" s="104"/>
      <c r="C159" s="104"/>
    </row>
    <row r="160" spans="1:11" s="11" customFormat="1" ht="49.5" customHeight="1">
      <c r="A160" s="308"/>
      <c r="B160" s="336" t="s">
        <v>327</v>
      </c>
      <c r="C160" s="337"/>
      <c r="D160" s="337"/>
      <c r="E160" s="337"/>
      <c r="F160" s="337"/>
      <c r="G160" s="337"/>
      <c r="H160" s="337"/>
      <c r="I160" s="337"/>
      <c r="J160" s="337"/>
      <c r="K160" s="309"/>
    </row>
    <row r="161" spans="1:10" s="11" customFormat="1" ht="15.75">
      <c r="A161" s="308"/>
      <c r="B161" s="336"/>
      <c r="C161" s="337"/>
      <c r="D161" s="337"/>
      <c r="E161" s="337"/>
      <c r="F161" s="337"/>
      <c r="G161" s="337"/>
      <c r="H161" s="337"/>
      <c r="I161" s="337"/>
      <c r="J161" s="337"/>
    </row>
    <row r="162" spans="1:3" ht="15.75">
      <c r="A162" s="103"/>
      <c r="C162" s="104"/>
    </row>
    <row r="163" spans="1:10" ht="15.75">
      <c r="A163" s="103"/>
      <c r="B163" s="344" t="s">
        <v>7</v>
      </c>
      <c r="C163" s="345"/>
      <c r="D163" s="345"/>
      <c r="E163" s="345"/>
      <c r="F163" s="345"/>
      <c r="G163" s="345"/>
      <c r="H163" s="345"/>
      <c r="I163" s="345"/>
      <c r="J163" s="345"/>
    </row>
    <row r="164" spans="1:10" ht="15.75">
      <c r="A164" s="103"/>
      <c r="B164" s="344" t="s">
        <v>5</v>
      </c>
      <c r="C164" s="345"/>
      <c r="D164" s="345"/>
      <c r="E164" s="345"/>
      <c r="F164" s="345"/>
      <c r="G164" s="345"/>
      <c r="H164" s="345"/>
      <c r="I164" s="345"/>
      <c r="J164" s="345"/>
    </row>
    <row r="165" ht="15.75">
      <c r="A165" s="103"/>
    </row>
    <row r="166" spans="1:10" ht="15" customHeight="1">
      <c r="A166" s="101" t="s">
        <v>126</v>
      </c>
      <c r="B166" s="130" t="s">
        <v>2</v>
      </c>
      <c r="C166" s="131"/>
      <c r="D166" s="131"/>
      <c r="E166" s="131"/>
      <c r="F166" s="131"/>
      <c r="G166" s="131"/>
      <c r="H166" s="131"/>
      <c r="I166" s="131"/>
      <c r="J166" s="131"/>
    </row>
    <row r="167" spans="1:10" ht="15" customHeight="1">
      <c r="A167" s="101"/>
      <c r="B167" s="130" t="s">
        <v>1</v>
      </c>
      <c r="C167" s="131"/>
      <c r="D167" s="131"/>
      <c r="E167" s="131"/>
      <c r="F167" s="131"/>
      <c r="G167" s="131"/>
      <c r="H167" s="131"/>
      <c r="I167" s="131"/>
      <c r="J167" s="131"/>
    </row>
    <row r="168" ht="15.75">
      <c r="A168" s="103"/>
    </row>
    <row r="169" spans="1:3" ht="15.75">
      <c r="A169" s="103" t="s">
        <v>90</v>
      </c>
      <c r="B169" s="104" t="s">
        <v>37</v>
      </c>
      <c r="C169" s="104"/>
    </row>
    <row r="170" ht="15.75">
      <c r="C170" s="104"/>
    </row>
    <row r="171" spans="2:10" ht="108" customHeight="1">
      <c r="B171" s="341" t="s">
        <v>333</v>
      </c>
      <c r="C171" s="342"/>
      <c r="D171" s="342"/>
      <c r="E171" s="342"/>
      <c r="F171" s="342"/>
      <c r="G171" s="342"/>
      <c r="H171" s="342"/>
      <c r="I171" s="342"/>
      <c r="J171" s="342"/>
    </row>
    <row r="172" ht="13.5" customHeight="1">
      <c r="C172" s="104"/>
    </row>
    <row r="173" ht="15.75">
      <c r="C173" s="104"/>
    </row>
    <row r="174" spans="1:3" ht="15.75">
      <c r="A174" s="103" t="s">
        <v>91</v>
      </c>
      <c r="B174" s="104" t="s">
        <v>311</v>
      </c>
      <c r="C174" s="104"/>
    </row>
    <row r="175" ht="15.75">
      <c r="C175" s="104"/>
    </row>
    <row r="176" spans="2:10" ht="18" customHeight="1">
      <c r="B176" s="132"/>
      <c r="C176" s="133"/>
      <c r="D176" s="134"/>
      <c r="E176" s="135"/>
      <c r="F176" s="136" t="s">
        <v>312</v>
      </c>
      <c r="G176" s="339" t="s">
        <v>284</v>
      </c>
      <c r="H176" s="340"/>
      <c r="I176" s="136" t="s">
        <v>158</v>
      </c>
      <c r="J176" s="136" t="s">
        <v>158</v>
      </c>
    </row>
    <row r="177" spans="2:10" ht="15.75">
      <c r="B177" s="132"/>
      <c r="C177" s="137" t="s">
        <v>161</v>
      </c>
      <c r="D177" s="138"/>
      <c r="E177" s="139"/>
      <c r="F177" s="140"/>
      <c r="G177" s="141"/>
      <c r="H177" s="139"/>
      <c r="I177" s="140"/>
      <c r="J177" s="140"/>
    </row>
    <row r="178" spans="2:10" ht="15.75">
      <c r="B178" s="142"/>
      <c r="C178" s="143"/>
      <c r="D178" s="144"/>
      <c r="E178" s="139"/>
      <c r="F178" s="140" t="s">
        <v>159</v>
      </c>
      <c r="G178" s="349" t="s">
        <v>159</v>
      </c>
      <c r="H178" s="350"/>
      <c r="I178" s="140" t="s">
        <v>159</v>
      </c>
      <c r="J178" s="140" t="s">
        <v>160</v>
      </c>
    </row>
    <row r="179" spans="2:10" ht="15">
      <c r="B179" s="142"/>
      <c r="C179" s="143"/>
      <c r="D179" s="144"/>
      <c r="E179" s="139"/>
      <c r="F179" s="145"/>
      <c r="G179" s="146"/>
      <c r="H179" s="147"/>
      <c r="I179" s="148"/>
      <c r="J179" s="148"/>
    </row>
    <row r="180" spans="2:10" ht="15">
      <c r="B180" s="142"/>
      <c r="C180" s="149" t="s">
        <v>27</v>
      </c>
      <c r="D180" s="144"/>
      <c r="E180" s="139"/>
      <c r="F180" s="150">
        <f>+'P&amp;L'!B19</f>
        <v>169445</v>
      </c>
      <c r="G180" s="151">
        <v>170484</v>
      </c>
      <c r="H180" s="152">
        <v>93396</v>
      </c>
      <c r="I180" s="153">
        <f>+F180-G180</f>
        <v>-1039</v>
      </c>
      <c r="J180" s="154">
        <f>+I180/G180</f>
        <v>-0.00609441355200488</v>
      </c>
    </row>
    <row r="181" spans="2:10" ht="15">
      <c r="B181" s="142"/>
      <c r="C181" s="149"/>
      <c r="D181" s="144"/>
      <c r="E181" s="139"/>
      <c r="F181" s="148"/>
      <c r="G181" s="155"/>
      <c r="H181" s="147"/>
      <c r="I181" s="148"/>
      <c r="J181" s="148"/>
    </row>
    <row r="182" spans="2:10" ht="15">
      <c r="B182" s="142"/>
      <c r="C182" s="149" t="s">
        <v>54</v>
      </c>
      <c r="D182" s="144"/>
      <c r="E182" s="139"/>
      <c r="F182" s="150">
        <f>+'P&amp;L'!B30</f>
        <v>12722</v>
      </c>
      <c r="G182" s="151">
        <v>14221</v>
      </c>
      <c r="H182" s="152">
        <v>6963</v>
      </c>
      <c r="I182" s="150">
        <f>+F182-G182</f>
        <v>-1499</v>
      </c>
      <c r="J182" s="154">
        <f>+I182/G182</f>
        <v>-0.10540749595668378</v>
      </c>
    </row>
    <row r="183" spans="2:10" ht="15">
      <c r="B183" s="142"/>
      <c r="C183" s="149"/>
      <c r="D183" s="144"/>
      <c r="E183" s="139"/>
      <c r="F183" s="150"/>
      <c r="G183" s="151"/>
      <c r="H183" s="152"/>
      <c r="I183" s="150"/>
      <c r="J183" s="148"/>
    </row>
    <row r="184" spans="2:12" ht="15">
      <c r="B184" s="142"/>
      <c r="C184" s="149" t="s">
        <v>77</v>
      </c>
      <c r="D184" s="144"/>
      <c r="E184" s="139"/>
      <c r="F184" s="150">
        <f>+'P&amp;L'!B34</f>
        <v>9049</v>
      </c>
      <c r="G184" s="151">
        <v>9524</v>
      </c>
      <c r="H184" s="152">
        <v>5141</v>
      </c>
      <c r="I184" s="150">
        <f>+F184-G184</f>
        <v>-475</v>
      </c>
      <c r="J184" s="154">
        <f>+I184/G184</f>
        <v>-0.0498740025199496</v>
      </c>
      <c r="K184" s="11"/>
      <c r="L184" s="11"/>
    </row>
    <row r="185" spans="1:12" ht="12.75" customHeight="1">
      <c r="A185" s="103"/>
      <c r="C185" s="156"/>
      <c r="D185" s="157"/>
      <c r="E185" s="158"/>
      <c r="F185" s="159"/>
      <c r="G185" s="160"/>
      <c r="H185" s="161"/>
      <c r="I185" s="162"/>
      <c r="J185" s="163"/>
      <c r="K185" s="11"/>
      <c r="L185" s="11"/>
    </row>
    <row r="186" spans="3:12" ht="13.5" customHeight="1">
      <c r="C186" s="104"/>
      <c r="K186" s="11"/>
      <c r="L186" s="11"/>
    </row>
    <row r="187" spans="3:12" ht="15.75">
      <c r="C187" s="104"/>
      <c r="K187" s="11"/>
      <c r="L187" s="11"/>
    </row>
    <row r="188" spans="1:12" ht="15.75">
      <c r="A188" s="110" t="s">
        <v>92</v>
      </c>
      <c r="B188" s="104" t="s">
        <v>105</v>
      </c>
      <c r="C188" s="104"/>
      <c r="K188" s="11"/>
      <c r="L188" s="11"/>
    </row>
    <row r="189" spans="3:12" ht="15.75">
      <c r="C189" s="104"/>
      <c r="K189" s="11"/>
      <c r="L189" s="11"/>
    </row>
    <row r="190" spans="2:12" ht="14.25" customHeight="1">
      <c r="B190" s="336" t="s">
        <v>206</v>
      </c>
      <c r="C190" s="337"/>
      <c r="D190" s="337"/>
      <c r="E190" s="337"/>
      <c r="F190" s="337"/>
      <c r="G190" s="337"/>
      <c r="H190" s="337"/>
      <c r="I190" s="337"/>
      <c r="J190" s="337"/>
      <c r="K190" s="11"/>
      <c r="L190" s="11"/>
    </row>
    <row r="191" spans="2:12" ht="46.5" customHeight="1">
      <c r="B191" s="337"/>
      <c r="C191" s="337"/>
      <c r="D191" s="337"/>
      <c r="E191" s="337"/>
      <c r="F191" s="337"/>
      <c r="G191" s="337"/>
      <c r="H191" s="337"/>
      <c r="I191" s="337"/>
      <c r="J191" s="337"/>
      <c r="K191" s="11"/>
      <c r="L191" s="11"/>
    </row>
    <row r="192" spans="2:10" ht="15">
      <c r="B192" s="109"/>
      <c r="C192" s="109"/>
      <c r="D192" s="109"/>
      <c r="E192" s="109"/>
      <c r="F192" s="109"/>
      <c r="G192" s="109"/>
      <c r="H192" s="109"/>
      <c r="I192" s="109"/>
      <c r="J192" s="109"/>
    </row>
    <row r="193" spans="2:10" ht="14.25" customHeight="1">
      <c r="B193" s="336" t="s">
        <v>221</v>
      </c>
      <c r="C193" s="337"/>
      <c r="D193" s="337"/>
      <c r="E193" s="337"/>
      <c r="F193" s="337"/>
      <c r="G193" s="337"/>
      <c r="H193" s="337"/>
      <c r="I193" s="337"/>
      <c r="J193" s="337"/>
    </row>
    <row r="194" spans="2:10" ht="15" customHeight="1">
      <c r="B194" s="337"/>
      <c r="C194" s="337"/>
      <c r="D194" s="337"/>
      <c r="E194" s="337"/>
      <c r="F194" s="337"/>
      <c r="G194" s="337"/>
      <c r="H194" s="337"/>
      <c r="I194" s="337"/>
      <c r="J194" s="337"/>
    </row>
    <row r="195" spans="2:10" ht="15">
      <c r="B195" s="109"/>
      <c r="C195" s="109"/>
      <c r="D195" s="109"/>
      <c r="E195" s="109"/>
      <c r="F195" s="109"/>
      <c r="G195" s="109"/>
      <c r="H195" s="109"/>
      <c r="I195" s="109"/>
      <c r="J195" s="109"/>
    </row>
    <row r="196" ht="15.75">
      <c r="C196" s="104"/>
    </row>
    <row r="197" spans="1:10" ht="15.75">
      <c r="A197" s="103" t="s">
        <v>93</v>
      </c>
      <c r="B197" s="96" t="s">
        <v>106</v>
      </c>
      <c r="C197" s="123"/>
      <c r="D197" s="123"/>
      <c r="E197" s="116"/>
      <c r="F197" s="116"/>
      <c r="G197" s="116"/>
      <c r="H197" s="116"/>
      <c r="I197" s="116"/>
      <c r="J197" s="116"/>
    </row>
    <row r="198" spans="1:10" ht="15.75">
      <c r="A198" s="103"/>
      <c r="B198" s="103"/>
      <c r="C198" s="123"/>
      <c r="D198" s="123"/>
      <c r="E198" s="116"/>
      <c r="F198" s="116"/>
      <c r="G198" s="116"/>
      <c r="H198" s="116"/>
      <c r="I198" s="116"/>
      <c r="J198" s="116"/>
    </row>
    <row r="199" spans="1:10" ht="15.75">
      <c r="A199" s="103"/>
      <c r="B199" s="336" t="s">
        <v>166</v>
      </c>
      <c r="C199" s="337"/>
      <c r="D199" s="337"/>
      <c r="E199" s="337"/>
      <c r="F199" s="337"/>
      <c r="G199" s="337"/>
      <c r="H199" s="337"/>
      <c r="I199" s="337"/>
      <c r="J199" s="337"/>
    </row>
    <row r="200" spans="1:10" ht="15.75">
      <c r="A200" s="103"/>
      <c r="B200" s="109"/>
      <c r="C200" s="109"/>
      <c r="D200" s="109"/>
      <c r="E200" s="109"/>
      <c r="F200" s="109"/>
      <c r="G200" s="109"/>
      <c r="H200" s="109"/>
      <c r="I200" s="109"/>
      <c r="J200" s="109"/>
    </row>
    <row r="201" spans="1:10" ht="15.75">
      <c r="A201" s="103"/>
      <c r="B201" s="103"/>
      <c r="C201" s="123"/>
      <c r="D201" s="123"/>
      <c r="E201" s="116"/>
      <c r="F201" s="116"/>
      <c r="G201" s="116"/>
      <c r="H201" s="116"/>
      <c r="I201" s="116"/>
      <c r="J201" s="116"/>
    </row>
    <row r="202" spans="1:3" ht="15.75">
      <c r="A202" s="103" t="s">
        <v>94</v>
      </c>
      <c r="B202" s="104" t="s">
        <v>38</v>
      </c>
      <c r="C202" s="104"/>
    </row>
    <row r="203" spans="1:10" ht="16.5" thickBot="1">
      <c r="A203" s="103"/>
      <c r="B203" s="104"/>
      <c r="C203" s="104"/>
      <c r="F203" s="343" t="s">
        <v>39</v>
      </c>
      <c r="G203" s="343"/>
      <c r="H203" s="115"/>
      <c r="I203" s="343" t="s">
        <v>120</v>
      </c>
      <c r="J203" s="343"/>
    </row>
    <row r="204" spans="1:10" ht="3.75" customHeight="1">
      <c r="A204" s="103"/>
      <c r="B204" s="104"/>
      <c r="C204" s="104"/>
      <c r="F204" s="113"/>
      <c r="G204" s="113"/>
      <c r="H204" s="164"/>
      <c r="I204" s="113"/>
      <c r="J204" s="113"/>
    </row>
    <row r="205" spans="1:10" ht="15.75">
      <c r="A205" s="103"/>
      <c r="B205" s="104"/>
      <c r="C205" s="104"/>
      <c r="F205" s="165" t="s">
        <v>41</v>
      </c>
      <c r="G205" s="166" t="s">
        <v>41</v>
      </c>
      <c r="H205" s="167"/>
      <c r="I205" s="165" t="s">
        <v>157</v>
      </c>
      <c r="J205" s="166" t="s">
        <v>157</v>
      </c>
    </row>
    <row r="206" spans="1:10" ht="15.75">
      <c r="A206" s="103"/>
      <c r="B206" s="104"/>
      <c r="C206" s="104"/>
      <c r="F206" s="165" t="s">
        <v>156</v>
      </c>
      <c r="G206" s="166" t="s">
        <v>156</v>
      </c>
      <c r="H206" s="167"/>
      <c r="I206" s="165" t="s">
        <v>156</v>
      </c>
      <c r="J206" s="166" t="s">
        <v>156</v>
      </c>
    </row>
    <row r="207" spans="2:10" ht="15.75">
      <c r="B207" s="104"/>
      <c r="C207" s="104"/>
      <c r="F207" s="165" t="s">
        <v>313</v>
      </c>
      <c r="G207" s="166" t="s">
        <v>314</v>
      </c>
      <c r="H207" s="167"/>
      <c r="I207" s="165" t="s">
        <v>313</v>
      </c>
      <c r="J207" s="166" t="s">
        <v>314</v>
      </c>
    </row>
    <row r="208" spans="2:10" ht="15.75">
      <c r="B208" s="104"/>
      <c r="C208" s="104"/>
      <c r="F208" s="165"/>
      <c r="G208" s="166"/>
      <c r="H208" s="167"/>
      <c r="I208" s="165"/>
      <c r="J208" s="168"/>
    </row>
    <row r="209" spans="1:10" ht="15.75">
      <c r="A209" s="103"/>
      <c r="B209" s="104"/>
      <c r="C209" s="104"/>
      <c r="F209" s="166" t="s">
        <v>42</v>
      </c>
      <c r="G209" s="166" t="s">
        <v>42</v>
      </c>
      <c r="H209" s="167"/>
      <c r="I209" s="166" t="s">
        <v>42</v>
      </c>
      <c r="J209" s="166" t="s">
        <v>42</v>
      </c>
    </row>
    <row r="210" spans="1:10" ht="15.75">
      <c r="A210" s="103"/>
      <c r="B210" s="104"/>
      <c r="C210" s="105" t="s">
        <v>122</v>
      </c>
      <c r="F210" s="118">
        <v>3673</v>
      </c>
      <c r="G210" s="118">
        <v>2526</v>
      </c>
      <c r="H210" s="120"/>
      <c r="I210" s="118">
        <v>12676</v>
      </c>
      <c r="J210" s="118">
        <v>10882</v>
      </c>
    </row>
    <row r="211" spans="1:10" ht="15.75">
      <c r="A211" s="103"/>
      <c r="B211" s="104"/>
      <c r="C211" s="105" t="s">
        <v>171</v>
      </c>
      <c r="F211" s="118">
        <v>0</v>
      </c>
      <c r="G211" s="118">
        <v>669</v>
      </c>
      <c r="H211" s="120"/>
      <c r="I211" s="118">
        <v>0</v>
      </c>
      <c r="J211" s="118">
        <v>0</v>
      </c>
    </row>
    <row r="212" spans="1:10" ht="15.75">
      <c r="A212" s="103"/>
      <c r="B212" s="104"/>
      <c r="F212" s="169"/>
      <c r="G212" s="169"/>
      <c r="H212" s="170"/>
      <c r="I212" s="169"/>
      <c r="J212" s="169"/>
    </row>
    <row r="213" spans="1:10" ht="16.5" thickBot="1">
      <c r="A213" s="103"/>
      <c r="B213" s="104"/>
      <c r="C213" s="104"/>
      <c r="F213" s="171">
        <f>SUM(F210:F212)</f>
        <v>3673</v>
      </c>
      <c r="G213" s="171">
        <f>SUM(G210:G212)</f>
        <v>3195</v>
      </c>
      <c r="H213" s="172"/>
      <c r="I213" s="171">
        <f>SUM(I210:I212)</f>
        <v>12676</v>
      </c>
      <c r="J213" s="171">
        <f>SUM(J210:J212)</f>
        <v>10882</v>
      </c>
    </row>
    <row r="214" spans="1:8" ht="15.75">
      <c r="A214" s="103"/>
      <c r="C214" s="104"/>
      <c r="H214" s="173"/>
    </row>
    <row r="215" spans="1:10" ht="16.5" customHeight="1">
      <c r="A215" s="103"/>
      <c r="B215" s="336" t="s">
        <v>282</v>
      </c>
      <c r="C215" s="337"/>
      <c r="D215" s="337"/>
      <c r="E215" s="337"/>
      <c r="F215" s="337"/>
      <c r="G215" s="337"/>
      <c r="H215" s="337"/>
      <c r="I215" s="337"/>
      <c r="J215" s="337"/>
    </row>
    <row r="216" spans="1:10" ht="15.75">
      <c r="A216" s="103"/>
      <c r="B216" s="337"/>
      <c r="C216" s="337"/>
      <c r="D216" s="337"/>
      <c r="E216" s="337"/>
      <c r="F216" s="337"/>
      <c r="G216" s="337"/>
      <c r="H216" s="337"/>
      <c r="I216" s="337"/>
      <c r="J216" s="337"/>
    </row>
    <row r="217" spans="1:8" ht="15.75">
      <c r="A217" s="103"/>
      <c r="C217" s="104"/>
      <c r="H217" s="173"/>
    </row>
    <row r="218" spans="1:8" ht="12.75" customHeight="1">
      <c r="A218" s="103"/>
      <c r="C218" s="104"/>
      <c r="H218" s="173"/>
    </row>
    <row r="219" spans="1:3" ht="15.75">
      <c r="A219" s="103" t="s">
        <v>95</v>
      </c>
      <c r="B219" s="104" t="s">
        <v>167</v>
      </c>
      <c r="C219" s="104"/>
    </row>
    <row r="220" spans="2:3" ht="15.75">
      <c r="B220" s="104"/>
      <c r="C220" s="104"/>
    </row>
    <row r="221" spans="2:3" ht="15.75">
      <c r="B221" s="105" t="s">
        <v>229</v>
      </c>
      <c r="C221" s="104"/>
    </row>
    <row r="222" spans="2:3" ht="15.75">
      <c r="B222" s="104"/>
      <c r="C222" s="104"/>
    </row>
    <row r="224" spans="1:3" ht="15.75">
      <c r="A224" s="103" t="s">
        <v>96</v>
      </c>
      <c r="B224" s="104" t="s">
        <v>43</v>
      </c>
      <c r="C224" s="104"/>
    </row>
    <row r="225" spans="1:3" ht="15.75">
      <c r="A225" s="103"/>
      <c r="B225" s="104"/>
      <c r="C225" s="104"/>
    </row>
    <row r="226" spans="2:10" ht="12.75" customHeight="1">
      <c r="B226" s="174" t="s">
        <v>44</v>
      </c>
      <c r="C226" s="355" t="s">
        <v>6</v>
      </c>
      <c r="D226" s="345"/>
      <c r="E226" s="345"/>
      <c r="F226" s="345"/>
      <c r="G226" s="345"/>
      <c r="H226" s="345"/>
      <c r="I226" s="345"/>
      <c r="J226" s="345"/>
    </row>
    <row r="227" spans="2:10" ht="12.75" customHeight="1">
      <c r="B227" s="174"/>
      <c r="C227" s="129" t="s">
        <v>5</v>
      </c>
      <c r="D227" s="109"/>
      <c r="E227" s="109"/>
      <c r="F227" s="109"/>
      <c r="G227" s="109"/>
      <c r="H227" s="109"/>
      <c r="I227" s="109"/>
      <c r="J227" s="109"/>
    </row>
    <row r="228" spans="3:10" ht="15.75">
      <c r="C228" s="104"/>
      <c r="D228" s="109"/>
      <c r="E228" s="109"/>
      <c r="F228" s="109"/>
      <c r="G228" s="109"/>
      <c r="H228" s="109"/>
      <c r="I228" s="109"/>
      <c r="J228" s="109"/>
    </row>
    <row r="229" spans="2:3" ht="15">
      <c r="B229" s="174" t="s">
        <v>45</v>
      </c>
      <c r="C229" s="175" t="s">
        <v>168</v>
      </c>
    </row>
    <row r="230" spans="2:3" ht="15.75">
      <c r="B230" s="104"/>
      <c r="C230" s="104"/>
    </row>
    <row r="231" spans="1:3" ht="15.75">
      <c r="A231" s="103"/>
      <c r="B231" s="104"/>
      <c r="C231" s="104"/>
    </row>
    <row r="232" spans="1:10" s="70" customFormat="1" ht="15.75">
      <c r="A232" s="103" t="s">
        <v>97</v>
      </c>
      <c r="B232" s="112" t="s">
        <v>46</v>
      </c>
      <c r="C232" s="112"/>
      <c r="D232" s="176"/>
      <c r="E232" s="176"/>
      <c r="F232" s="176"/>
      <c r="G232" s="176"/>
      <c r="H232" s="176"/>
      <c r="I232" s="176"/>
      <c r="J232" s="176"/>
    </row>
    <row r="233" spans="1:10" s="70" customFormat="1" ht="15.75">
      <c r="A233" s="103"/>
      <c r="B233" s="112"/>
      <c r="C233" s="112"/>
      <c r="D233" s="176"/>
      <c r="E233" s="176"/>
      <c r="F233" s="176"/>
      <c r="G233" s="176"/>
      <c r="H233" s="176"/>
      <c r="I233" s="176"/>
      <c r="J233" s="176"/>
    </row>
    <row r="234" spans="1:10" s="70" customFormat="1" ht="15">
      <c r="A234" s="176"/>
      <c r="B234" s="346" t="s">
        <v>232</v>
      </c>
      <c r="C234" s="347"/>
      <c r="D234" s="347"/>
      <c r="E234" s="347"/>
      <c r="F234" s="347"/>
      <c r="G234" s="347"/>
      <c r="H234" s="347"/>
      <c r="I234" s="347"/>
      <c r="J234" s="347"/>
    </row>
    <row r="235" spans="1:10" s="70" customFormat="1" ht="0.75" customHeight="1">
      <c r="A235" s="176"/>
      <c r="B235" s="347"/>
      <c r="C235" s="347"/>
      <c r="D235" s="347"/>
      <c r="E235" s="347"/>
      <c r="F235" s="347"/>
      <c r="G235" s="347"/>
      <c r="H235" s="347"/>
      <c r="I235" s="347"/>
      <c r="J235" s="347"/>
    </row>
    <row r="236" spans="1:10" s="70" customFormat="1" ht="15.75">
      <c r="A236" s="176"/>
      <c r="B236" s="176"/>
      <c r="C236" s="112"/>
      <c r="D236" s="176"/>
      <c r="E236" s="176"/>
      <c r="F236" s="176"/>
      <c r="G236" s="178"/>
      <c r="H236" s="178"/>
      <c r="I236" s="178"/>
      <c r="J236" s="178"/>
    </row>
    <row r="237" spans="1:10" s="70" customFormat="1" ht="15">
      <c r="A237" s="176"/>
      <c r="B237" s="305"/>
      <c r="C237" s="305"/>
      <c r="D237" s="305"/>
      <c r="E237" s="305"/>
      <c r="F237" s="305"/>
      <c r="G237" s="305"/>
      <c r="H237" s="305"/>
      <c r="I237" s="305"/>
      <c r="J237" s="305"/>
    </row>
    <row r="238" spans="1:3" ht="15.75">
      <c r="A238" s="103" t="s">
        <v>98</v>
      </c>
      <c r="B238" s="104" t="s">
        <v>47</v>
      </c>
      <c r="C238" s="104"/>
    </row>
    <row r="239" spans="1:3" ht="15.75">
      <c r="A239" s="103"/>
      <c r="B239" s="104"/>
      <c r="C239" s="104"/>
    </row>
    <row r="240" spans="2:9" ht="15.75">
      <c r="B240" s="179" t="s">
        <v>315</v>
      </c>
      <c r="C240" s="123"/>
      <c r="D240" s="116"/>
      <c r="E240" s="116"/>
      <c r="F240" s="116"/>
      <c r="G240" s="116"/>
      <c r="H240" s="116"/>
      <c r="I240" s="116"/>
    </row>
    <row r="241" spans="1:3" ht="15.75">
      <c r="A241" s="103"/>
      <c r="B241" s="104"/>
      <c r="C241" s="104"/>
    </row>
    <row r="242" spans="1:9" ht="15.75">
      <c r="A242" s="114"/>
      <c r="B242" s="114"/>
      <c r="C242" s="180"/>
      <c r="D242" s="173"/>
      <c r="E242" s="173"/>
      <c r="G242" s="181" t="s">
        <v>42</v>
      </c>
      <c r="H242" s="115"/>
      <c r="I242" s="115"/>
    </row>
    <row r="243" spans="1:9" ht="15">
      <c r="A243" s="114"/>
      <c r="B243" s="114"/>
      <c r="C243" s="182" t="s">
        <v>180</v>
      </c>
      <c r="D243" s="173"/>
      <c r="E243" s="173"/>
      <c r="G243" s="164"/>
      <c r="H243" s="164"/>
      <c r="I243" s="164"/>
    </row>
    <row r="244" spans="1:9" ht="15">
      <c r="A244" s="114"/>
      <c r="B244" s="114"/>
      <c r="C244" s="183" t="s">
        <v>123</v>
      </c>
      <c r="D244" s="173"/>
      <c r="E244" s="173"/>
      <c r="G244" s="164"/>
      <c r="H244" s="164"/>
      <c r="I244" s="164"/>
    </row>
    <row r="245" spans="1:10" s="11" customFormat="1" ht="15">
      <c r="A245" s="98"/>
      <c r="B245" s="98"/>
      <c r="C245" s="116"/>
      <c r="D245" s="184" t="s">
        <v>66</v>
      </c>
      <c r="E245" s="170"/>
      <c r="F245" s="116"/>
      <c r="G245" s="170">
        <v>13381</v>
      </c>
      <c r="H245" s="170"/>
      <c r="I245" s="170"/>
      <c r="J245" s="116"/>
    </row>
    <row r="246" spans="1:10" s="11" customFormat="1" ht="15">
      <c r="A246" s="98"/>
      <c r="B246" s="98"/>
      <c r="C246" s="116"/>
      <c r="D246" s="185" t="s">
        <v>153</v>
      </c>
      <c r="E246" s="170"/>
      <c r="F246" s="116"/>
      <c r="G246" s="170">
        <f>1603+3224</f>
        <v>4827</v>
      </c>
      <c r="H246" s="170"/>
      <c r="I246" s="170"/>
      <c r="J246" s="116"/>
    </row>
    <row r="247" spans="1:10" s="11" customFormat="1" ht="15">
      <c r="A247" s="98"/>
      <c r="B247" s="98"/>
      <c r="C247" s="116"/>
      <c r="D247" s="184" t="s">
        <v>154</v>
      </c>
      <c r="E247" s="170"/>
      <c r="F247" s="116"/>
      <c r="G247" s="169">
        <f>13234+36910+3000+2219</f>
        <v>55363</v>
      </c>
      <c r="H247" s="170"/>
      <c r="I247" s="170"/>
      <c r="J247" s="116"/>
    </row>
    <row r="248" spans="1:10" s="11" customFormat="1" ht="15">
      <c r="A248" s="98"/>
      <c r="B248" s="98"/>
      <c r="C248" s="116"/>
      <c r="D248" s="184"/>
      <c r="E248" s="170"/>
      <c r="F248" s="116"/>
      <c r="G248" s="170">
        <f>SUM(G245:G247)</f>
        <v>73571</v>
      </c>
      <c r="H248" s="170"/>
      <c r="I248" s="170"/>
      <c r="J248" s="116"/>
    </row>
    <row r="249" spans="1:10" s="11" customFormat="1" ht="15">
      <c r="A249" s="98"/>
      <c r="B249" s="98"/>
      <c r="C249" s="186" t="s">
        <v>124</v>
      </c>
      <c r="D249" s="184"/>
      <c r="E249" s="170"/>
      <c r="F249" s="116"/>
      <c r="G249" s="170"/>
      <c r="H249" s="170"/>
      <c r="I249" s="170"/>
      <c r="J249" s="116"/>
    </row>
    <row r="250" spans="1:10" s="11" customFormat="1" ht="15">
      <c r="A250" s="98"/>
      <c r="B250" s="98"/>
      <c r="C250" s="186"/>
      <c r="D250" s="184" t="s">
        <v>316</v>
      </c>
      <c r="E250" s="170"/>
      <c r="F250" s="116"/>
      <c r="G250" s="170">
        <v>20000</v>
      </c>
      <c r="H250" s="170"/>
      <c r="I250" s="170"/>
      <c r="J250" s="116"/>
    </row>
    <row r="251" spans="1:10" s="11" customFormat="1" ht="15">
      <c r="A251" s="98"/>
      <c r="B251" s="98"/>
      <c r="C251" s="186"/>
      <c r="D251" s="185" t="s">
        <v>183</v>
      </c>
      <c r="E251" s="170"/>
      <c r="F251" s="116"/>
      <c r="G251" s="169">
        <v>30000</v>
      </c>
      <c r="H251" s="170"/>
      <c r="I251" s="170"/>
      <c r="J251" s="116"/>
    </row>
    <row r="252" spans="1:10" s="11" customFormat="1" ht="15">
      <c r="A252" s="98"/>
      <c r="B252" s="98"/>
      <c r="C252" s="116"/>
      <c r="D252" s="184"/>
      <c r="E252" s="170"/>
      <c r="F252" s="116"/>
      <c r="G252" s="169">
        <f>SUM(G248:G251)</f>
        <v>123571</v>
      </c>
      <c r="H252" s="170"/>
      <c r="I252" s="170"/>
      <c r="J252" s="116"/>
    </row>
    <row r="253" spans="1:10" s="11" customFormat="1" ht="15">
      <c r="A253" s="98"/>
      <c r="B253" s="98"/>
      <c r="C253" s="184"/>
      <c r="D253" s="184"/>
      <c r="E253" s="184"/>
      <c r="F253" s="116"/>
      <c r="G253" s="184"/>
      <c r="H253" s="184"/>
      <c r="I253" s="184"/>
      <c r="J253" s="116"/>
    </row>
    <row r="254" spans="1:10" s="11" customFormat="1" ht="15">
      <c r="A254" s="116"/>
      <c r="B254" s="98"/>
      <c r="C254" s="187" t="s">
        <v>181</v>
      </c>
      <c r="D254" s="184"/>
      <c r="E254" s="188"/>
      <c r="F254" s="116"/>
      <c r="G254" s="188"/>
      <c r="H254" s="188"/>
      <c r="I254" s="188"/>
      <c r="J254" s="116"/>
    </row>
    <row r="255" spans="1:10" s="11" customFormat="1" ht="15">
      <c r="A255" s="116"/>
      <c r="B255" s="98"/>
      <c r="C255" s="186" t="s">
        <v>123</v>
      </c>
      <c r="D255" s="184"/>
      <c r="E255" s="188"/>
      <c r="F255" s="116"/>
      <c r="G255" s="188"/>
      <c r="H255" s="188"/>
      <c r="I255" s="188"/>
      <c r="J255" s="116"/>
    </row>
    <row r="256" spans="1:10" s="11" customFormat="1" ht="15">
      <c r="A256" s="116"/>
      <c r="B256" s="98"/>
      <c r="C256" s="116"/>
      <c r="D256" s="185" t="s">
        <v>153</v>
      </c>
      <c r="E256" s="188"/>
      <c r="F256" s="116"/>
      <c r="G256" s="170">
        <f>1000+2994</f>
        <v>3994</v>
      </c>
      <c r="H256" s="170"/>
      <c r="I256" s="170"/>
      <c r="J256" s="116"/>
    </row>
    <row r="257" spans="1:10" s="11" customFormat="1" ht="15">
      <c r="A257" s="98"/>
      <c r="B257" s="98"/>
      <c r="C257" s="116"/>
      <c r="D257" s="184" t="s">
        <v>155</v>
      </c>
      <c r="E257" s="170"/>
      <c r="F257" s="116"/>
      <c r="G257" s="169">
        <v>22340</v>
      </c>
      <c r="H257" s="170"/>
      <c r="I257" s="170"/>
      <c r="J257" s="116"/>
    </row>
    <row r="258" spans="1:10" s="11" customFormat="1" ht="15">
      <c r="A258" s="98"/>
      <c r="B258" s="98"/>
      <c r="C258" s="116"/>
      <c r="D258" s="184"/>
      <c r="E258" s="170"/>
      <c r="F258" s="116"/>
      <c r="G258" s="170">
        <f>SUM(G256:G257)</f>
        <v>26334</v>
      </c>
      <c r="H258" s="170"/>
      <c r="I258" s="170"/>
      <c r="J258" s="116"/>
    </row>
    <row r="259" spans="1:10" s="11" customFormat="1" ht="15">
      <c r="A259" s="98"/>
      <c r="B259" s="98"/>
      <c r="C259" s="186" t="s">
        <v>124</v>
      </c>
      <c r="D259" s="184"/>
      <c r="E259" s="170"/>
      <c r="F259" s="116"/>
      <c r="G259" s="170"/>
      <c r="H259" s="170"/>
      <c r="I259" s="170"/>
      <c r="J259" s="116"/>
    </row>
    <row r="260" spans="1:10" s="11" customFormat="1" ht="15">
      <c r="A260" s="98"/>
      <c r="B260" s="98"/>
      <c r="C260" s="186"/>
      <c r="D260" s="184" t="s">
        <v>182</v>
      </c>
      <c r="E260" s="170"/>
      <c r="F260" s="116"/>
      <c r="G260" s="169">
        <v>15000</v>
      </c>
      <c r="H260" s="170"/>
      <c r="I260" s="170"/>
      <c r="J260" s="116"/>
    </row>
    <row r="261" spans="1:10" s="11" customFormat="1" ht="15">
      <c r="A261" s="98"/>
      <c r="B261" s="98"/>
      <c r="C261" s="116"/>
      <c r="D261" s="184"/>
      <c r="E261" s="170"/>
      <c r="F261" s="116"/>
      <c r="G261" s="169">
        <f>SUM(G258:G260)</f>
        <v>41334</v>
      </c>
      <c r="H261" s="170"/>
      <c r="I261" s="170"/>
      <c r="J261" s="116"/>
    </row>
    <row r="262" spans="1:9" ht="15">
      <c r="A262" s="114"/>
      <c r="B262" s="114"/>
      <c r="C262" s="180"/>
      <c r="D262" s="173"/>
      <c r="E262" s="172"/>
      <c r="G262" s="170"/>
      <c r="H262" s="172"/>
      <c r="I262" s="172"/>
    </row>
    <row r="263" spans="1:9" ht="16.5" thickBot="1">
      <c r="A263" s="114"/>
      <c r="B263" s="114"/>
      <c r="C263" s="104" t="s">
        <v>48</v>
      </c>
      <c r="G263" s="189">
        <f>+G252+G261</f>
        <v>164905</v>
      </c>
      <c r="H263" s="190"/>
      <c r="I263" s="190"/>
    </row>
    <row r="264" spans="1:9" ht="15.75">
      <c r="A264" s="114"/>
      <c r="B264" s="114"/>
      <c r="C264" s="104"/>
      <c r="G264" s="190"/>
      <c r="H264" s="190"/>
      <c r="I264" s="190"/>
    </row>
    <row r="265" spans="1:6" ht="15">
      <c r="A265" s="114"/>
      <c r="B265" s="114"/>
      <c r="C265" s="114"/>
      <c r="F265" s="190"/>
    </row>
    <row r="266" spans="1:3" ht="15.75">
      <c r="A266" s="110" t="s">
        <v>99</v>
      </c>
      <c r="B266" s="104" t="s">
        <v>49</v>
      </c>
      <c r="C266" s="104"/>
    </row>
    <row r="267" spans="1:3" ht="15.75">
      <c r="A267" s="103"/>
      <c r="B267" s="104"/>
      <c r="C267" s="104"/>
    </row>
    <row r="268" spans="2:10" ht="30" customHeight="1">
      <c r="B268" s="341" t="s">
        <v>330</v>
      </c>
      <c r="C268" s="348"/>
      <c r="D268" s="348"/>
      <c r="E268" s="348"/>
      <c r="F268" s="348"/>
      <c r="G268" s="348"/>
      <c r="H268" s="348"/>
      <c r="I268" s="348"/>
      <c r="J268" s="348"/>
    </row>
    <row r="269" ht="15.75">
      <c r="A269" s="103"/>
    </row>
    <row r="270" ht="15.75">
      <c r="A270" s="103"/>
    </row>
    <row r="271" spans="1:2" ht="15.75">
      <c r="A271" s="110" t="s">
        <v>100</v>
      </c>
      <c r="B271" s="104" t="s">
        <v>287</v>
      </c>
    </row>
    <row r="272" ht="15.75">
      <c r="A272" s="103"/>
    </row>
    <row r="273" spans="1:10" ht="46.5" customHeight="1">
      <c r="A273" s="103"/>
      <c r="B273" s="341" t="s">
        <v>294</v>
      </c>
      <c r="C273" s="348"/>
      <c r="D273" s="348"/>
      <c r="E273" s="348"/>
      <c r="F273" s="348"/>
      <c r="G273" s="348"/>
      <c r="H273" s="348"/>
      <c r="I273" s="348"/>
      <c r="J273" s="348"/>
    </row>
    <row r="274" ht="15.75">
      <c r="A274" s="103"/>
    </row>
    <row r="275" spans="1:9" ht="15.75">
      <c r="A275" s="103"/>
      <c r="G275" s="165" t="s">
        <v>157</v>
      </c>
      <c r="I275" s="165" t="s">
        <v>157</v>
      </c>
    </row>
    <row r="276" spans="1:9" ht="15.75">
      <c r="A276" s="103"/>
      <c r="G276" s="165" t="s">
        <v>156</v>
      </c>
      <c r="I276" s="165" t="s">
        <v>156</v>
      </c>
    </row>
    <row r="277" spans="1:9" ht="15.75">
      <c r="A277" s="103"/>
      <c r="G277" s="165" t="s">
        <v>313</v>
      </c>
      <c r="I277" s="165" t="s">
        <v>285</v>
      </c>
    </row>
    <row r="278" spans="1:9" ht="15.75">
      <c r="A278" s="103"/>
      <c r="G278" s="165" t="s">
        <v>177</v>
      </c>
      <c r="I278" s="165" t="s">
        <v>177</v>
      </c>
    </row>
    <row r="279" spans="1:9" ht="15.75">
      <c r="A279" s="103"/>
      <c r="G279" s="165"/>
      <c r="I279" s="165"/>
    </row>
    <row r="280" spans="1:9" ht="15.75">
      <c r="A280" s="103"/>
      <c r="C280" s="105" t="s">
        <v>288</v>
      </c>
      <c r="G280" s="165"/>
      <c r="I280" s="165"/>
    </row>
    <row r="281" spans="1:9" ht="15.75">
      <c r="A281" s="103"/>
      <c r="C281" s="174" t="s">
        <v>289</v>
      </c>
      <c r="D281" s="105" t="s">
        <v>290</v>
      </c>
      <c r="G281" s="327">
        <v>255698</v>
      </c>
      <c r="I281" s="327">
        <v>246649</v>
      </c>
    </row>
    <row r="282" spans="1:9" ht="15.75">
      <c r="A282" s="103"/>
      <c r="C282" s="174" t="s">
        <v>289</v>
      </c>
      <c r="D282" s="105" t="s">
        <v>291</v>
      </c>
      <c r="G282" s="280">
        <v>15343</v>
      </c>
      <c r="I282" s="280">
        <v>14757</v>
      </c>
    </row>
    <row r="283" spans="1:9" ht="15.75">
      <c r="A283" s="103"/>
      <c r="G283" s="278">
        <f>SUM(G281:G282)</f>
        <v>271041</v>
      </c>
      <c r="I283" s="278">
        <f>SUM(I281:I282)</f>
        <v>261406</v>
      </c>
    </row>
    <row r="284" spans="1:9" ht="15.75">
      <c r="A284" s="103"/>
      <c r="C284" s="174" t="s">
        <v>289</v>
      </c>
      <c r="D284" s="105" t="s">
        <v>292</v>
      </c>
      <c r="G284" s="280">
        <v>-146188</v>
      </c>
      <c r="I284" s="280">
        <v>-145602</v>
      </c>
    </row>
    <row r="285" spans="1:9" ht="16.5" thickBot="1">
      <c r="A285" s="103"/>
      <c r="C285" s="105" t="s">
        <v>296</v>
      </c>
      <c r="G285" s="328">
        <f>SUM(G283:G284)</f>
        <v>124853</v>
      </c>
      <c r="I285" s="328">
        <f>SUM(I283:I284)</f>
        <v>115804</v>
      </c>
    </row>
    <row r="286" ht="16.5" thickTop="1">
      <c r="A286" s="103"/>
    </row>
    <row r="287" spans="1:10" ht="33" customHeight="1">
      <c r="A287" s="103"/>
      <c r="B287" s="341" t="s">
        <v>295</v>
      </c>
      <c r="C287" s="348"/>
      <c r="D287" s="348"/>
      <c r="E287" s="348"/>
      <c r="F287" s="348"/>
      <c r="G287" s="348"/>
      <c r="H287" s="348"/>
      <c r="I287" s="348"/>
      <c r="J287" s="348"/>
    </row>
    <row r="288" ht="15.75">
      <c r="A288" s="103"/>
    </row>
    <row r="289" ht="15.75">
      <c r="A289" s="103"/>
    </row>
    <row r="290" spans="1:3" ht="15.75">
      <c r="A290" s="110" t="s">
        <v>101</v>
      </c>
      <c r="B290" s="104" t="s">
        <v>50</v>
      </c>
      <c r="C290" s="104"/>
    </row>
    <row r="291" spans="1:3" ht="15.75">
      <c r="A291" s="110"/>
      <c r="B291" s="104"/>
      <c r="C291" s="104"/>
    </row>
    <row r="292" spans="2:10" ht="13.5" customHeight="1">
      <c r="B292" s="336" t="s">
        <v>218</v>
      </c>
      <c r="C292" s="336"/>
      <c r="D292" s="336"/>
      <c r="E292" s="336"/>
      <c r="F292" s="336"/>
      <c r="G292" s="336"/>
      <c r="H292" s="336"/>
      <c r="I292" s="336"/>
      <c r="J292" s="336"/>
    </row>
    <row r="293" ht="15">
      <c r="A293" s="114"/>
    </row>
    <row r="294" ht="15">
      <c r="A294" s="114"/>
    </row>
    <row r="295" spans="1:3" ht="15.75">
      <c r="A295" s="110" t="s">
        <v>102</v>
      </c>
      <c r="B295" s="104" t="s">
        <v>33</v>
      </c>
      <c r="C295" s="104"/>
    </row>
    <row r="297" spans="2:10" ht="16.5" customHeight="1">
      <c r="B297" s="341" t="s">
        <v>317</v>
      </c>
      <c r="C297" s="342"/>
      <c r="D297" s="342"/>
      <c r="E297" s="342"/>
      <c r="F297" s="342"/>
      <c r="G297" s="342"/>
      <c r="H297" s="342"/>
      <c r="I297" s="342"/>
      <c r="J297" s="342"/>
    </row>
    <row r="298" spans="2:10" ht="14.25" customHeight="1">
      <c r="B298" s="106"/>
      <c r="C298" s="296"/>
      <c r="D298" s="296"/>
      <c r="E298" s="296"/>
      <c r="F298" s="296"/>
      <c r="G298" s="296"/>
      <c r="H298" s="296"/>
      <c r="I298" s="296"/>
      <c r="J298" s="296"/>
    </row>
    <row r="300" spans="1:2" ht="15.75">
      <c r="A300" s="103" t="s">
        <v>293</v>
      </c>
      <c r="B300" s="104" t="s">
        <v>104</v>
      </c>
    </row>
    <row r="301" spans="1:10" ht="16.5" thickBot="1">
      <c r="A301" s="114"/>
      <c r="F301" s="343" t="s">
        <v>39</v>
      </c>
      <c r="G301" s="353"/>
      <c r="H301" s="142"/>
      <c r="I301" s="343" t="s">
        <v>120</v>
      </c>
      <c r="J301" s="343"/>
    </row>
    <row r="302" spans="1:10" ht="15">
      <c r="A302" s="114"/>
      <c r="F302" s="113"/>
      <c r="G302" s="113"/>
      <c r="H302" s="113"/>
      <c r="I302" s="113"/>
      <c r="J302" s="113"/>
    </row>
    <row r="303" spans="1:10" ht="15.75">
      <c r="A303" s="114"/>
      <c r="F303" s="165" t="s">
        <v>41</v>
      </c>
      <c r="G303" s="166" t="s">
        <v>41</v>
      </c>
      <c r="H303" s="167"/>
      <c r="I303" s="165" t="s">
        <v>157</v>
      </c>
      <c r="J303" s="166" t="s">
        <v>157</v>
      </c>
    </row>
    <row r="304" spans="1:10" ht="15.75">
      <c r="A304" s="114"/>
      <c r="F304" s="165" t="s">
        <v>156</v>
      </c>
      <c r="G304" s="166" t="s">
        <v>156</v>
      </c>
      <c r="H304" s="167"/>
      <c r="I304" s="165" t="s">
        <v>156</v>
      </c>
      <c r="J304" s="166" t="s">
        <v>156</v>
      </c>
    </row>
    <row r="305" spans="1:10" ht="15.75">
      <c r="A305" s="114"/>
      <c r="F305" s="165" t="s">
        <v>313</v>
      </c>
      <c r="G305" s="166" t="s">
        <v>314</v>
      </c>
      <c r="H305" s="167"/>
      <c r="I305" s="165" t="s">
        <v>313</v>
      </c>
      <c r="J305" s="166" t="s">
        <v>314</v>
      </c>
    </row>
    <row r="306" spans="1:10" ht="15.75">
      <c r="A306" s="114"/>
      <c r="B306" s="354"/>
      <c r="C306" s="354"/>
      <c r="D306" s="354"/>
      <c r="F306" s="116"/>
      <c r="G306" s="168"/>
      <c r="H306" s="116"/>
      <c r="I306" s="116"/>
      <c r="J306" s="168"/>
    </row>
    <row r="307" spans="2:10" ht="15">
      <c r="B307" s="114" t="s">
        <v>3</v>
      </c>
      <c r="F307" s="120">
        <f>+'P&amp;L'!B42</f>
        <v>9049</v>
      </c>
      <c r="G307" s="120">
        <f>+'P&amp;L'!D42</f>
        <v>6470</v>
      </c>
      <c r="H307" s="120"/>
      <c r="I307" s="120">
        <f>+'P&amp;L'!F42</f>
        <v>29458</v>
      </c>
      <c r="J307" s="192">
        <f>+'P&amp;L'!H42</f>
        <v>23824</v>
      </c>
    </row>
    <row r="308" spans="1:10" ht="15">
      <c r="A308" s="114"/>
      <c r="B308" s="105" t="s">
        <v>177</v>
      </c>
      <c r="F308" s="120"/>
      <c r="G308" s="120"/>
      <c r="H308" s="120"/>
      <c r="I308" s="193"/>
      <c r="J308" s="194"/>
    </row>
    <row r="309" spans="1:10" ht="15">
      <c r="A309" s="114"/>
      <c r="F309" s="120"/>
      <c r="G309" s="120"/>
      <c r="H309" s="120"/>
      <c r="I309" s="193"/>
      <c r="J309" s="194"/>
    </row>
    <row r="310" spans="1:10" ht="15">
      <c r="A310" s="114"/>
      <c r="B310" s="114" t="s">
        <v>202</v>
      </c>
      <c r="F310" s="120">
        <v>410352</v>
      </c>
      <c r="G310" s="120">
        <v>410352</v>
      </c>
      <c r="H310" s="120"/>
      <c r="I310" s="120">
        <v>410352</v>
      </c>
      <c r="J310" s="192">
        <v>410352</v>
      </c>
    </row>
    <row r="311" spans="1:10" ht="15">
      <c r="A311" s="114"/>
      <c r="B311" s="105" t="s">
        <v>4</v>
      </c>
      <c r="F311" s="193"/>
      <c r="G311" s="193"/>
      <c r="H311" s="193"/>
      <c r="I311" s="193"/>
      <c r="J311" s="194"/>
    </row>
    <row r="312" spans="1:10" ht="15">
      <c r="A312" s="114"/>
      <c r="F312" s="193"/>
      <c r="G312" s="193"/>
      <c r="H312" s="193"/>
      <c r="I312" s="193"/>
      <c r="J312" s="194"/>
    </row>
    <row r="313" spans="1:10" ht="15.75" thickBot="1">
      <c r="A313" s="114"/>
      <c r="B313" s="105" t="s">
        <v>210</v>
      </c>
      <c r="F313" s="195">
        <f>F307/F310*100</f>
        <v>2.205179943073264</v>
      </c>
      <c r="G313" s="195">
        <f>G307/G310*100</f>
        <v>1.5766951300347019</v>
      </c>
      <c r="H313" s="196"/>
      <c r="I313" s="195">
        <f>I307/I310*100</f>
        <v>7.1787148594377514</v>
      </c>
      <c r="J313" s="195">
        <f>J307/J310*100</f>
        <v>5.8057472608882135</v>
      </c>
    </row>
    <row r="314" spans="1:10" ht="15.75" thickTop="1">
      <c r="A314" s="114"/>
      <c r="F314" s="184"/>
      <c r="G314" s="197"/>
      <c r="H314" s="197"/>
      <c r="I314" s="197"/>
      <c r="J314" s="198"/>
    </row>
    <row r="315" spans="1:10" ht="15">
      <c r="A315" s="114"/>
      <c r="G315" s="199"/>
      <c r="H315" s="199"/>
      <c r="I315" s="199"/>
      <c r="J315" s="199"/>
    </row>
    <row r="316" spans="1:10" ht="15.75">
      <c r="A316" s="96" t="s">
        <v>103</v>
      </c>
      <c r="G316" s="199"/>
      <c r="H316" s="199"/>
      <c r="I316" s="199"/>
      <c r="J316" s="199"/>
    </row>
    <row r="317" spans="1:10" ht="15">
      <c r="A317" s="114"/>
      <c r="G317" s="199"/>
      <c r="H317" s="199"/>
      <c r="I317" s="199"/>
      <c r="J317" s="199"/>
    </row>
    <row r="318" spans="1:3" ht="15.75">
      <c r="A318" s="104" t="s">
        <v>132</v>
      </c>
      <c r="B318" s="114"/>
      <c r="C318" s="114"/>
    </row>
    <row r="319" spans="1:3" ht="15">
      <c r="A319" s="105" t="s">
        <v>133</v>
      </c>
      <c r="B319" s="114"/>
      <c r="C319" s="114"/>
    </row>
    <row r="320" spans="1:3" ht="15">
      <c r="A320" s="351" t="s">
        <v>328</v>
      </c>
      <c r="B320" s="352"/>
      <c r="C320" s="352"/>
    </row>
    <row r="321" spans="1:3" ht="15">
      <c r="A321" s="105" t="s">
        <v>162</v>
      </c>
      <c r="B321" s="114"/>
      <c r="C321" s="114"/>
    </row>
    <row r="322" spans="1:3" ht="15">
      <c r="A322" s="114"/>
      <c r="B322" s="114"/>
      <c r="C322" s="114"/>
    </row>
    <row r="323" spans="1:3" ht="15">
      <c r="A323" s="114"/>
      <c r="B323" s="114"/>
      <c r="C323" s="114"/>
    </row>
    <row r="324" spans="1:3" ht="15">
      <c r="A324" s="114"/>
      <c r="B324" s="114"/>
      <c r="C324" s="114"/>
    </row>
    <row r="325" spans="1:3" ht="15">
      <c r="A325" s="114"/>
      <c r="B325" s="114"/>
      <c r="C325" s="114"/>
    </row>
    <row r="326" spans="1:3" ht="15">
      <c r="A326" s="114"/>
      <c r="B326" s="114"/>
      <c r="C326" s="114"/>
    </row>
    <row r="327" spans="1:3" ht="15">
      <c r="A327" s="114"/>
      <c r="B327" s="114"/>
      <c r="C327" s="114"/>
    </row>
    <row r="328" spans="1:3" ht="15">
      <c r="A328" s="114"/>
      <c r="B328" s="114"/>
      <c r="C328" s="114"/>
    </row>
    <row r="329" spans="1:3" ht="15">
      <c r="A329" s="114"/>
      <c r="B329" s="114"/>
      <c r="C329" s="114"/>
    </row>
    <row r="330" spans="1:3" ht="15">
      <c r="A330" s="114"/>
      <c r="B330" s="114"/>
      <c r="C330" s="114"/>
    </row>
    <row r="331" spans="1:3" ht="15">
      <c r="A331" s="114"/>
      <c r="B331" s="114"/>
      <c r="C331" s="114"/>
    </row>
    <row r="332" spans="1:3" ht="15">
      <c r="A332" s="114"/>
      <c r="B332" s="114"/>
      <c r="C332" s="114"/>
    </row>
    <row r="333" spans="1:3" ht="15">
      <c r="A333" s="114"/>
      <c r="B333" s="114"/>
      <c r="C333" s="114"/>
    </row>
    <row r="334" spans="1:3" ht="15">
      <c r="A334" s="114"/>
      <c r="B334" s="114"/>
      <c r="C334" s="114"/>
    </row>
    <row r="335" spans="1:3" ht="15">
      <c r="A335" s="114"/>
      <c r="B335" s="114"/>
      <c r="C335" s="114"/>
    </row>
    <row r="336" spans="1:3" ht="15">
      <c r="A336" s="114"/>
      <c r="B336" s="114"/>
      <c r="C336" s="114"/>
    </row>
    <row r="337" spans="1:3" ht="15">
      <c r="A337" s="114"/>
      <c r="B337" s="114"/>
      <c r="C337" s="114"/>
    </row>
    <row r="338" spans="1:3" ht="15">
      <c r="A338" s="114"/>
      <c r="B338" s="114"/>
      <c r="C338" s="114"/>
    </row>
    <row r="339" spans="1:3" ht="15">
      <c r="A339" s="114"/>
      <c r="B339" s="114"/>
      <c r="C339" s="114"/>
    </row>
    <row r="340" spans="1:3" ht="15">
      <c r="A340" s="114"/>
      <c r="B340" s="114"/>
      <c r="C340" s="114"/>
    </row>
    <row r="341" spans="1:3" ht="15">
      <c r="A341" s="114"/>
      <c r="B341" s="114"/>
      <c r="C341" s="114"/>
    </row>
    <row r="342" spans="1:3" ht="15">
      <c r="A342" s="114"/>
      <c r="B342" s="114"/>
      <c r="C342" s="114"/>
    </row>
    <row r="343" spans="1:3" ht="15">
      <c r="A343" s="114"/>
      <c r="B343" s="114"/>
      <c r="C343" s="114"/>
    </row>
  </sheetData>
  <sheetProtection/>
  <mergeCells count="48">
    <mergeCell ref="C226:J226"/>
    <mergeCell ref="B215:J216"/>
    <mergeCell ref="B297:J297"/>
    <mergeCell ref="B66:J67"/>
    <mergeCell ref="B69:J70"/>
    <mergeCell ref="F203:G203"/>
    <mergeCell ref="B190:J191"/>
    <mergeCell ref="B193:J194"/>
    <mergeCell ref="B199:J199"/>
    <mergeCell ref="B154:J155"/>
    <mergeCell ref="A320:C320"/>
    <mergeCell ref="I301:J301"/>
    <mergeCell ref="F301:G301"/>
    <mergeCell ref="B306:D306"/>
    <mergeCell ref="I203:J203"/>
    <mergeCell ref="G178:H178"/>
    <mergeCell ref="B163:J163"/>
    <mergeCell ref="B102:J103"/>
    <mergeCell ref="B160:J161"/>
    <mergeCell ref="B292:J292"/>
    <mergeCell ref="B234:J235"/>
    <mergeCell ref="B287:J287"/>
    <mergeCell ref="B273:J273"/>
    <mergeCell ref="B268:J268"/>
    <mergeCell ref="B14:J16"/>
    <mergeCell ref="B75:J75"/>
    <mergeCell ref="B81:J81"/>
    <mergeCell ref="B18:J20"/>
    <mergeCell ref="B76:J76"/>
    <mergeCell ref="B52:J52"/>
    <mergeCell ref="B59:J59"/>
    <mergeCell ref="B61:J62"/>
    <mergeCell ref="D36:L36"/>
    <mergeCell ref="B42:J44"/>
    <mergeCell ref="G176:H176"/>
    <mergeCell ref="B171:J171"/>
    <mergeCell ref="E118:J118"/>
    <mergeCell ref="B137:J138"/>
    <mergeCell ref="B164:J164"/>
    <mergeCell ref="B143:J144"/>
    <mergeCell ref="B146:J147"/>
    <mergeCell ref="B46:J46"/>
    <mergeCell ref="B48:J48"/>
    <mergeCell ref="B96:J97"/>
    <mergeCell ref="B50:J50"/>
    <mergeCell ref="B54:J55"/>
    <mergeCell ref="B57:J57"/>
    <mergeCell ref="B64:J64"/>
  </mergeCells>
  <printOptions/>
  <pageMargins left="0.42" right="0.16" top="0.48" bottom="0.39" header="0.45" footer="0.39"/>
  <pageSetup horizontalDpi="600" verticalDpi="600" orientation="portrait" paperSize="9" scale="72" r:id="rId2"/>
  <headerFooter alignWithMargins="0">
    <oddFooter>&amp;C&amp;P</oddFooter>
  </headerFooter>
  <rowBreaks count="5" manualBreakCount="5">
    <brk id="60" max="9" man="1"/>
    <brk id="105" max="9" man="1"/>
    <brk id="164" max="9" man="1"/>
    <brk id="216" max="9" man="1"/>
    <brk id="270"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282"/>
  <sheetViews>
    <sheetView zoomScale="75" zoomScaleNormal="75" zoomScalePageLayoutView="0" workbookViewId="0" topLeftCell="A1">
      <selection activeCell="H55" sqref="H55"/>
    </sheetView>
  </sheetViews>
  <sheetFormatPr defaultColWidth="9.140625" defaultRowHeight="12.75"/>
  <cols>
    <col min="1" max="1" width="36.00390625" style="116" customWidth="1"/>
    <col min="2" max="2" width="17.57421875" style="116" customWidth="1"/>
    <col min="3" max="3" width="1.7109375" style="116" customWidth="1"/>
    <col min="4" max="4" width="17.57421875" style="116" customWidth="1"/>
    <col min="5" max="5" width="1.7109375" style="116" customWidth="1"/>
    <col min="6" max="6" width="17.57421875" style="116" customWidth="1"/>
    <col min="7" max="7" width="1.8515625" style="116" customWidth="1"/>
    <col min="8" max="8" width="15.57421875" style="116" customWidth="1"/>
    <col min="9" max="9" width="1.7109375" style="9" customWidth="1"/>
    <col min="10" max="16384" width="9.140625" style="11" customWidth="1"/>
  </cols>
  <sheetData>
    <row r="4" spans="1:9" ht="15.75">
      <c r="A4" s="96" t="s">
        <v>0</v>
      </c>
      <c r="D4" s="200"/>
      <c r="E4" s="200"/>
      <c r="F4" s="200"/>
      <c r="G4" s="200"/>
      <c r="H4" s="200"/>
      <c r="I4" s="10"/>
    </row>
    <row r="5" spans="1:9" ht="15">
      <c r="A5" s="98"/>
      <c r="B5" s="200"/>
      <c r="C5" s="200"/>
      <c r="D5" s="200"/>
      <c r="E5" s="200"/>
      <c r="F5" s="200"/>
      <c r="G5" s="200"/>
      <c r="H5" s="124"/>
      <c r="I5" s="10"/>
    </row>
    <row r="6" ht="15.75">
      <c r="A6" s="96" t="str">
        <f>+'Notes-pg 6'!A5</f>
        <v>QUARTERLY REPORT FOR THE THIRD QUARTER ENDED 30 APRIL 2011</v>
      </c>
    </row>
    <row r="7" spans="2:9" ht="15">
      <c r="B7" s="184"/>
      <c r="C7" s="184"/>
      <c r="D7" s="184"/>
      <c r="E7" s="184"/>
      <c r="F7" s="184"/>
      <c r="G7" s="184"/>
      <c r="H7" s="184"/>
      <c r="I7" s="13"/>
    </row>
    <row r="8" spans="1:9" ht="15.75">
      <c r="A8" s="201" t="s">
        <v>223</v>
      </c>
      <c r="B8" s="184"/>
      <c r="C8" s="184"/>
      <c r="D8" s="184"/>
      <c r="E8" s="184"/>
      <c r="F8" s="184"/>
      <c r="G8" s="184"/>
      <c r="H8" s="184"/>
      <c r="I8" s="13"/>
    </row>
    <row r="9" spans="1:9" ht="15.75">
      <c r="A9" s="201"/>
      <c r="B9" s="184"/>
      <c r="C9" s="184"/>
      <c r="D9" s="184"/>
      <c r="E9" s="184"/>
      <c r="F9" s="184"/>
      <c r="G9" s="184"/>
      <c r="H9" s="184"/>
      <c r="I9" s="13"/>
    </row>
    <row r="10" spans="1:13" ht="15">
      <c r="A10" s="184"/>
      <c r="B10" s="184"/>
      <c r="C10" s="184"/>
      <c r="D10" s="184"/>
      <c r="E10" s="184"/>
      <c r="F10" s="184"/>
      <c r="G10" s="184"/>
      <c r="H10" s="184"/>
      <c r="I10" s="13"/>
      <c r="J10" s="5"/>
      <c r="K10" s="5"/>
      <c r="L10" s="5"/>
      <c r="M10" s="5"/>
    </row>
    <row r="11" spans="1:13" ht="16.5" thickBot="1">
      <c r="A11" s="184"/>
      <c r="B11" s="358" t="s">
        <v>71</v>
      </c>
      <c r="C11" s="329"/>
      <c r="D11" s="330"/>
      <c r="E11" s="202"/>
      <c r="F11" s="358" t="s">
        <v>72</v>
      </c>
      <c r="G11" s="329"/>
      <c r="H11" s="329"/>
      <c r="I11" s="15"/>
      <c r="J11" s="5"/>
      <c r="K11" s="5"/>
      <c r="L11" s="5"/>
      <c r="M11" s="5"/>
    </row>
    <row r="12" spans="1:13" ht="15">
      <c r="A12" s="184"/>
      <c r="B12" s="188"/>
      <c r="C12" s="188"/>
      <c r="D12" s="188"/>
      <c r="E12" s="188"/>
      <c r="F12" s="188"/>
      <c r="G12" s="188"/>
      <c r="H12" s="188"/>
      <c r="I12" s="15"/>
      <c r="J12" s="5"/>
      <c r="K12" s="5"/>
      <c r="L12" s="5"/>
      <c r="M12" s="5"/>
    </row>
    <row r="13" spans="1:13" ht="15.75">
      <c r="A13" s="184"/>
      <c r="B13" s="203" t="s">
        <v>68</v>
      </c>
      <c r="C13" s="204"/>
      <c r="D13" s="204" t="s">
        <v>68</v>
      </c>
      <c r="E13" s="204"/>
      <c r="F13" s="205" t="s">
        <v>134</v>
      </c>
      <c r="G13" s="206"/>
      <c r="H13" s="207" t="s">
        <v>134</v>
      </c>
      <c r="I13" s="16"/>
      <c r="J13" s="5"/>
      <c r="K13" s="5"/>
      <c r="L13" s="5"/>
      <c r="M13" s="5"/>
    </row>
    <row r="14" spans="1:13" ht="15.75">
      <c r="A14" s="184"/>
      <c r="B14" s="203" t="s">
        <v>73</v>
      </c>
      <c r="C14" s="204"/>
      <c r="D14" s="204" t="s">
        <v>73</v>
      </c>
      <c r="E14" s="204"/>
      <c r="F14" s="205" t="s">
        <v>73</v>
      </c>
      <c r="G14" s="207"/>
      <c r="H14" s="207" t="s">
        <v>73</v>
      </c>
      <c r="I14" s="15"/>
      <c r="J14" s="5"/>
      <c r="K14" s="5"/>
      <c r="L14" s="5"/>
      <c r="M14" s="5"/>
    </row>
    <row r="15" spans="1:13" ht="15.75">
      <c r="A15" s="184"/>
      <c r="B15" s="205" t="s">
        <v>313</v>
      </c>
      <c r="C15" s="206"/>
      <c r="D15" s="207" t="s">
        <v>314</v>
      </c>
      <c r="E15" s="207"/>
      <c r="F15" s="205" t="s">
        <v>313</v>
      </c>
      <c r="G15" s="206"/>
      <c r="H15" s="207" t="s">
        <v>314</v>
      </c>
      <c r="I15" s="17"/>
      <c r="J15" s="5"/>
      <c r="K15" s="5"/>
      <c r="L15" s="5"/>
      <c r="M15" s="5"/>
    </row>
    <row r="16" spans="1:13" ht="15.75">
      <c r="A16" s="184"/>
      <c r="B16" s="205"/>
      <c r="C16" s="206"/>
      <c r="D16" s="207"/>
      <c r="E16" s="207"/>
      <c r="F16" s="168"/>
      <c r="G16" s="206"/>
      <c r="H16" s="168"/>
      <c r="I16" s="17"/>
      <c r="J16" s="5"/>
      <c r="K16" s="5"/>
      <c r="L16" s="5"/>
      <c r="M16" s="5"/>
    </row>
    <row r="17" spans="1:9" ht="15.75">
      <c r="A17" s="184"/>
      <c r="B17" s="203" t="s">
        <v>42</v>
      </c>
      <c r="C17" s="203"/>
      <c r="D17" s="204" t="s">
        <v>42</v>
      </c>
      <c r="E17" s="204"/>
      <c r="F17" s="203" t="s">
        <v>42</v>
      </c>
      <c r="G17" s="203"/>
      <c r="H17" s="204" t="s">
        <v>42</v>
      </c>
      <c r="I17" s="13"/>
    </row>
    <row r="18" spans="2:9" ht="15">
      <c r="B18" s="208"/>
      <c r="C18" s="208"/>
      <c r="D18" s="184"/>
      <c r="E18" s="184"/>
      <c r="F18" s="208"/>
      <c r="G18" s="208"/>
      <c r="H18" s="184"/>
      <c r="I18" s="13"/>
    </row>
    <row r="19" spans="1:10" ht="15">
      <c r="A19" s="184" t="s">
        <v>27</v>
      </c>
      <c r="B19" s="209">
        <v>169445</v>
      </c>
      <c r="C19" s="209"/>
      <c r="D19" s="209">
        <v>132737</v>
      </c>
      <c r="E19" s="209"/>
      <c r="F19" s="209">
        <v>509380</v>
      </c>
      <c r="G19" s="209"/>
      <c r="H19" s="209">
        <v>429336</v>
      </c>
      <c r="I19" s="17"/>
      <c r="J19" s="94"/>
    </row>
    <row r="20" spans="1:9" ht="15">
      <c r="A20" s="184"/>
      <c r="B20" s="209"/>
      <c r="C20" s="209"/>
      <c r="D20" s="209"/>
      <c r="E20" s="209"/>
      <c r="F20" s="209"/>
      <c r="G20" s="209"/>
      <c r="H20" s="209"/>
      <c r="I20" s="17"/>
    </row>
    <row r="21" spans="1:9" ht="15">
      <c r="A21" s="184" t="s">
        <v>74</v>
      </c>
      <c r="B21" s="209">
        <v>130</v>
      </c>
      <c r="C21" s="209"/>
      <c r="D21" s="209">
        <v>150</v>
      </c>
      <c r="E21" s="209"/>
      <c r="F21" s="209">
        <v>1182</v>
      </c>
      <c r="G21" s="209"/>
      <c r="H21" s="209">
        <v>794</v>
      </c>
      <c r="I21" s="17"/>
    </row>
    <row r="22" spans="1:9" ht="15">
      <c r="A22" s="184"/>
      <c r="B22" s="209"/>
      <c r="C22" s="209"/>
      <c r="D22" s="209"/>
      <c r="E22" s="209"/>
      <c r="F22" s="209"/>
      <c r="G22" s="209"/>
      <c r="H22" s="209"/>
      <c r="I22" s="17"/>
    </row>
    <row r="23" spans="1:9" ht="15">
      <c r="A23" s="184" t="s">
        <v>216</v>
      </c>
      <c r="B23" s="209">
        <f>-121892-18770-13425</f>
        <v>-154087</v>
      </c>
      <c r="C23" s="209"/>
      <c r="D23" s="209">
        <v>-121002</v>
      </c>
      <c r="E23" s="209"/>
      <c r="F23" s="209">
        <f>-358414-52442-49993</f>
        <v>-460849</v>
      </c>
      <c r="G23" s="209"/>
      <c r="H23" s="209">
        <v>-387626</v>
      </c>
      <c r="I23" s="17"/>
    </row>
    <row r="24" spans="1:9" ht="15">
      <c r="A24" s="184"/>
      <c r="B24" s="210"/>
      <c r="C24" s="209"/>
      <c r="D24" s="210"/>
      <c r="E24" s="209"/>
      <c r="F24" s="210"/>
      <c r="G24" s="209"/>
      <c r="H24" s="210"/>
      <c r="I24" s="17"/>
    </row>
    <row r="25" spans="1:9" ht="15">
      <c r="A25" s="184"/>
      <c r="B25" s="209"/>
      <c r="C25" s="209"/>
      <c r="D25" s="209"/>
      <c r="E25" s="209"/>
      <c r="F25" s="209"/>
      <c r="G25" s="209"/>
      <c r="H25" s="209"/>
      <c r="I25" s="17"/>
    </row>
    <row r="26" spans="1:9" ht="15">
      <c r="A26" s="184" t="s">
        <v>75</v>
      </c>
      <c r="B26" s="209">
        <f>SUM(B19:B23)</f>
        <v>15488</v>
      </c>
      <c r="C26" s="209"/>
      <c r="D26" s="209">
        <f>SUM(D19:D23)</f>
        <v>11885</v>
      </c>
      <c r="E26" s="209"/>
      <c r="F26" s="209">
        <f>SUM(F19:F23)</f>
        <v>49713</v>
      </c>
      <c r="G26" s="209"/>
      <c r="H26" s="209">
        <f>SUM(H19:H23)</f>
        <v>42504</v>
      </c>
      <c r="I26" s="17"/>
    </row>
    <row r="27" spans="1:9" ht="15">
      <c r="A27" s="184"/>
      <c r="B27" s="209"/>
      <c r="C27" s="209"/>
      <c r="D27" s="209"/>
      <c r="E27" s="209"/>
      <c r="F27" s="209"/>
      <c r="G27" s="209"/>
      <c r="H27" s="209"/>
      <c r="I27" s="17"/>
    </row>
    <row r="28" spans="1:9" ht="15">
      <c r="A28" s="211" t="s">
        <v>76</v>
      </c>
      <c r="B28" s="210">
        <v>-2766</v>
      </c>
      <c r="C28" s="209"/>
      <c r="D28" s="210">
        <v>-2220</v>
      </c>
      <c r="E28" s="209"/>
      <c r="F28" s="210">
        <v>-7579</v>
      </c>
      <c r="G28" s="209"/>
      <c r="H28" s="210">
        <v>-7798</v>
      </c>
      <c r="I28" s="17"/>
    </row>
    <row r="29" spans="1:9" ht="15">
      <c r="A29" s="184"/>
      <c r="B29" s="209"/>
      <c r="C29" s="209"/>
      <c r="D29" s="209"/>
      <c r="E29" s="209"/>
      <c r="F29" s="209"/>
      <c r="G29" s="209"/>
      <c r="H29" s="209"/>
      <c r="I29" s="17"/>
    </row>
    <row r="30" spans="1:9" ht="15">
      <c r="A30" s="184" t="s">
        <v>54</v>
      </c>
      <c r="B30" s="209">
        <f>SUM(B26:B28)</f>
        <v>12722</v>
      </c>
      <c r="C30" s="209"/>
      <c r="D30" s="209">
        <f>SUM(D26:D28)</f>
        <v>9665</v>
      </c>
      <c r="E30" s="209"/>
      <c r="F30" s="209">
        <f>SUM(F26:F28)</f>
        <v>42134</v>
      </c>
      <c r="G30" s="209"/>
      <c r="H30" s="209">
        <f>SUM(H26:H28)</f>
        <v>34706</v>
      </c>
      <c r="I30" s="16"/>
    </row>
    <row r="31" spans="1:9" ht="15">
      <c r="A31" s="184"/>
      <c r="B31" s="304"/>
      <c r="C31" s="209"/>
      <c r="D31" s="304"/>
      <c r="E31" s="209"/>
      <c r="F31" s="304"/>
      <c r="G31" s="209"/>
      <c r="H31" s="209"/>
      <c r="I31" s="16"/>
    </row>
    <row r="32" spans="1:9" ht="15">
      <c r="A32" s="184" t="s">
        <v>38</v>
      </c>
      <c r="B32" s="210">
        <v>-3673</v>
      </c>
      <c r="D32" s="210">
        <v>-3195</v>
      </c>
      <c r="E32" s="209"/>
      <c r="F32" s="210">
        <v>-12676</v>
      </c>
      <c r="G32" s="209"/>
      <c r="H32" s="210">
        <v>-10882</v>
      </c>
      <c r="I32" s="16"/>
    </row>
    <row r="33" spans="1:9" ht="15">
      <c r="A33" s="184"/>
      <c r="E33" s="209"/>
      <c r="G33" s="209"/>
      <c r="I33" s="16"/>
    </row>
    <row r="34" spans="1:10" ht="15.75" thickBot="1">
      <c r="A34" s="184" t="s">
        <v>77</v>
      </c>
      <c r="B34" s="212">
        <f>SUM(B30:B32)</f>
        <v>9049</v>
      </c>
      <c r="C34" s="184"/>
      <c r="D34" s="212">
        <f>SUM(D30:D32)</f>
        <v>6470</v>
      </c>
      <c r="E34" s="184"/>
      <c r="F34" s="212">
        <f>SUM(F30:F32)</f>
        <v>29458</v>
      </c>
      <c r="G34" s="184"/>
      <c r="H34" s="212">
        <f>SUM(H30:H32)</f>
        <v>23824</v>
      </c>
      <c r="I34" s="18"/>
      <c r="J34" s="94"/>
    </row>
    <row r="35" spans="1:10" ht="15">
      <c r="A35" s="184"/>
      <c r="B35" s="209"/>
      <c r="C35" s="184"/>
      <c r="D35" s="209"/>
      <c r="E35" s="184"/>
      <c r="F35" s="209"/>
      <c r="G35" s="184"/>
      <c r="H35" s="209"/>
      <c r="I35" s="18"/>
      <c r="J35" s="94"/>
    </row>
    <row r="36" spans="1:10" ht="15">
      <c r="A36" s="184" t="s">
        <v>225</v>
      </c>
      <c r="B36" s="209">
        <v>0</v>
      </c>
      <c r="C36" s="184"/>
      <c r="D36" s="209">
        <v>0</v>
      </c>
      <c r="E36" s="184"/>
      <c r="F36" s="209">
        <v>0</v>
      </c>
      <c r="G36" s="184"/>
      <c r="H36" s="209">
        <v>0</v>
      </c>
      <c r="I36" s="18"/>
      <c r="J36" s="94"/>
    </row>
    <row r="37" spans="1:10" ht="15">
      <c r="A37" s="184"/>
      <c r="B37" s="209"/>
      <c r="C37" s="184"/>
      <c r="D37" s="209"/>
      <c r="E37" s="184"/>
      <c r="F37" s="209"/>
      <c r="G37" s="184"/>
      <c r="H37" s="209"/>
      <c r="I37" s="18"/>
      <c r="J37" s="94"/>
    </row>
    <row r="38" spans="1:10" ht="15.75" thickBot="1">
      <c r="A38" s="184" t="s">
        <v>226</v>
      </c>
      <c r="B38" s="310">
        <f>+B34+B36</f>
        <v>9049</v>
      </c>
      <c r="C38" s="184"/>
      <c r="D38" s="310">
        <f>+D34+D36</f>
        <v>6470</v>
      </c>
      <c r="E38" s="184"/>
      <c r="F38" s="310">
        <f>+F34+F36</f>
        <v>29458</v>
      </c>
      <c r="G38" s="184"/>
      <c r="H38" s="310">
        <f>+H34+H36</f>
        <v>23824</v>
      </c>
      <c r="I38" s="18"/>
      <c r="J38" s="94"/>
    </row>
    <row r="39" spans="1:10" ht="15">
      <c r="A39" s="184"/>
      <c r="B39" s="209"/>
      <c r="C39" s="184"/>
      <c r="D39" s="209"/>
      <c r="E39" s="184"/>
      <c r="F39" s="209"/>
      <c r="G39" s="184"/>
      <c r="H39" s="209"/>
      <c r="I39" s="18"/>
      <c r="J39" s="94"/>
    </row>
    <row r="40" spans="1:9" ht="15">
      <c r="A40" s="184"/>
      <c r="B40" s="184"/>
      <c r="C40" s="184"/>
      <c r="D40" s="184"/>
      <c r="E40" s="184"/>
      <c r="F40" s="184"/>
      <c r="G40" s="184"/>
      <c r="H40" s="184"/>
      <c r="I40" s="13"/>
    </row>
    <row r="41" spans="1:9" ht="15">
      <c r="A41" s="184" t="s">
        <v>12</v>
      </c>
      <c r="B41" s="184"/>
      <c r="C41" s="184"/>
      <c r="D41" s="184"/>
      <c r="E41" s="184"/>
      <c r="F41" s="184"/>
      <c r="G41" s="184"/>
      <c r="H41" s="184"/>
      <c r="I41" s="13"/>
    </row>
    <row r="42" spans="1:9" ht="15">
      <c r="A42" s="184" t="s">
        <v>298</v>
      </c>
      <c r="B42" s="193">
        <v>9049</v>
      </c>
      <c r="C42" s="184"/>
      <c r="D42" s="193">
        <v>6470</v>
      </c>
      <c r="E42" s="184"/>
      <c r="F42" s="193">
        <v>29458</v>
      </c>
      <c r="G42" s="184"/>
      <c r="H42" s="193">
        <v>23824</v>
      </c>
      <c r="I42" s="13"/>
    </row>
    <row r="43" spans="1:9" ht="15">
      <c r="A43" s="184" t="s">
        <v>299</v>
      </c>
      <c r="B43" s="193">
        <v>0</v>
      </c>
      <c r="C43" s="184"/>
      <c r="D43" s="193">
        <v>0</v>
      </c>
      <c r="E43" s="184"/>
      <c r="F43" s="193">
        <v>0</v>
      </c>
      <c r="G43" s="184"/>
      <c r="H43" s="193">
        <v>0</v>
      </c>
      <c r="I43" s="13"/>
    </row>
    <row r="44" spans="1:9" ht="15.75" thickBot="1">
      <c r="A44" s="184"/>
      <c r="B44" s="213">
        <f>+B42+B43</f>
        <v>9049</v>
      </c>
      <c r="C44" s="184"/>
      <c r="D44" s="213">
        <f>+D42+D43</f>
        <v>6470</v>
      </c>
      <c r="E44" s="184"/>
      <c r="F44" s="213">
        <f>+F42+F43</f>
        <v>29458</v>
      </c>
      <c r="G44" s="184"/>
      <c r="H44" s="213">
        <f>+H42+H43</f>
        <v>23824</v>
      </c>
      <c r="I44" s="13"/>
    </row>
    <row r="45" spans="1:9" ht="15">
      <c r="A45" s="184"/>
      <c r="B45" s="184"/>
      <c r="C45" s="184"/>
      <c r="D45" s="184"/>
      <c r="E45" s="184"/>
      <c r="F45" s="184"/>
      <c r="G45" s="184"/>
      <c r="H45" s="184"/>
      <c r="I45" s="13"/>
    </row>
    <row r="46" spans="1:9" ht="15">
      <c r="A46" s="184"/>
      <c r="B46" s="307"/>
      <c r="C46" s="184"/>
      <c r="D46" s="184"/>
      <c r="E46" s="184"/>
      <c r="F46" s="184"/>
      <c r="G46" s="184"/>
      <c r="H46" s="184"/>
      <c r="I46" s="13"/>
    </row>
    <row r="47" spans="1:9" ht="15">
      <c r="A47" s="184" t="s">
        <v>13</v>
      </c>
      <c r="D47" s="214"/>
      <c r="H47" s="214"/>
      <c r="I47" s="11"/>
    </row>
    <row r="48" spans="1:9" ht="15">
      <c r="A48" s="184" t="s">
        <v>300</v>
      </c>
      <c r="D48" s="214"/>
      <c r="H48" s="214"/>
      <c r="I48" s="11"/>
    </row>
    <row r="49" spans="1:9" ht="15.75" thickBot="1">
      <c r="A49" s="184" t="s">
        <v>211</v>
      </c>
      <c r="B49" s="215">
        <f>'Notes-pg 6'!F313</f>
        <v>2.205179943073264</v>
      </c>
      <c r="C49" s="184"/>
      <c r="D49" s="216">
        <f>'Notes-pg 6'!G313</f>
        <v>1.5766951300347019</v>
      </c>
      <c r="E49" s="184"/>
      <c r="F49" s="215">
        <f>'Notes-pg 6'!I313</f>
        <v>7.1787148594377514</v>
      </c>
      <c r="G49" s="184"/>
      <c r="H49" s="216">
        <f>'Notes-pg 6'!J313</f>
        <v>5.8057472608882135</v>
      </c>
      <c r="I49" s="13"/>
    </row>
    <row r="50" spans="1:9" ht="15">
      <c r="A50" s="184"/>
      <c r="B50" s="217"/>
      <c r="C50" s="184"/>
      <c r="D50" s="218"/>
      <c r="E50" s="184"/>
      <c r="F50" s="217"/>
      <c r="G50" s="184"/>
      <c r="H50" s="218"/>
      <c r="I50" s="13"/>
    </row>
    <row r="51" spans="1:9" ht="15">
      <c r="A51" s="184"/>
      <c r="B51" s="184"/>
      <c r="C51" s="184"/>
      <c r="D51" s="184"/>
      <c r="E51" s="184"/>
      <c r="F51" s="184"/>
      <c r="G51" s="184"/>
      <c r="H51" s="184"/>
      <c r="I51" s="13"/>
    </row>
    <row r="52" spans="1:9" ht="14.25">
      <c r="A52" s="346" t="s">
        <v>323</v>
      </c>
      <c r="B52" s="346"/>
      <c r="C52" s="346"/>
      <c r="D52" s="346"/>
      <c r="E52" s="346"/>
      <c r="F52" s="346"/>
      <c r="G52" s="346"/>
      <c r="H52" s="346"/>
      <c r="I52" s="13"/>
    </row>
    <row r="53" spans="1:9" ht="14.25">
      <c r="A53" s="346"/>
      <c r="B53" s="346"/>
      <c r="C53" s="346"/>
      <c r="D53" s="346"/>
      <c r="E53" s="346"/>
      <c r="F53" s="346"/>
      <c r="G53" s="346"/>
      <c r="H53" s="346"/>
      <c r="I53" s="13"/>
    </row>
    <row r="54" spans="1:9" ht="15">
      <c r="A54" s="184"/>
      <c r="B54" s="184"/>
      <c r="C54" s="184"/>
      <c r="D54" s="184"/>
      <c r="E54" s="184"/>
      <c r="F54" s="184"/>
      <c r="G54" s="184"/>
      <c r="H54" s="184"/>
      <c r="I54" s="13"/>
    </row>
    <row r="55" spans="2:9" ht="15">
      <c r="B55" s="184"/>
      <c r="C55" s="184"/>
      <c r="D55" s="184"/>
      <c r="E55" s="184"/>
      <c r="F55" s="184"/>
      <c r="G55" s="184"/>
      <c r="H55" s="184"/>
      <c r="I55" s="13"/>
    </row>
    <row r="56" spans="1:9" ht="15">
      <c r="A56" s="184"/>
      <c r="B56" s="184"/>
      <c r="C56" s="184"/>
      <c r="D56" s="184"/>
      <c r="E56" s="184"/>
      <c r="F56" s="184"/>
      <c r="G56" s="184"/>
      <c r="H56" s="184"/>
      <c r="I56" s="13"/>
    </row>
    <row r="57" spans="1:9" ht="15">
      <c r="A57" s="184"/>
      <c r="B57" s="184"/>
      <c r="C57" s="184"/>
      <c r="D57" s="184"/>
      <c r="E57" s="184"/>
      <c r="F57" s="184"/>
      <c r="G57" s="184"/>
      <c r="H57" s="184"/>
      <c r="I57" s="13"/>
    </row>
    <row r="58" spans="1:9" ht="15">
      <c r="A58" s="184"/>
      <c r="B58" s="184"/>
      <c r="C58" s="184"/>
      <c r="D58" s="184"/>
      <c r="E58" s="184"/>
      <c r="F58" s="184"/>
      <c r="G58" s="184"/>
      <c r="H58" s="184"/>
      <c r="I58" s="13"/>
    </row>
    <row r="59" spans="1:9" ht="15">
      <c r="A59" s="184"/>
      <c r="B59" s="184"/>
      <c r="C59" s="184"/>
      <c r="D59" s="184"/>
      <c r="E59" s="184"/>
      <c r="F59" s="184"/>
      <c r="G59" s="184"/>
      <c r="H59" s="184"/>
      <c r="I59" s="13"/>
    </row>
    <row r="60" spans="1:9" ht="15">
      <c r="A60" s="184"/>
      <c r="B60" s="184"/>
      <c r="C60" s="184"/>
      <c r="D60" s="184"/>
      <c r="E60" s="184"/>
      <c r="F60" s="184"/>
      <c r="G60" s="184"/>
      <c r="H60" s="184"/>
      <c r="I60" s="13"/>
    </row>
    <row r="61" spans="1:9" ht="15">
      <c r="A61" s="184"/>
      <c r="B61" s="184"/>
      <c r="C61" s="184"/>
      <c r="D61" s="184"/>
      <c r="E61" s="184"/>
      <c r="F61" s="184"/>
      <c r="G61" s="184"/>
      <c r="H61" s="184"/>
      <c r="I61" s="13"/>
    </row>
    <row r="62" spans="1:9" ht="15">
      <c r="A62" s="184"/>
      <c r="B62" s="184"/>
      <c r="C62" s="184"/>
      <c r="D62" s="184"/>
      <c r="E62" s="184"/>
      <c r="F62" s="184"/>
      <c r="G62" s="184"/>
      <c r="H62" s="184"/>
      <c r="I62" s="13"/>
    </row>
    <row r="63" spans="1:9" ht="15">
      <c r="A63" s="184"/>
      <c r="B63" s="184"/>
      <c r="C63" s="184"/>
      <c r="D63" s="184"/>
      <c r="E63" s="184"/>
      <c r="F63" s="184"/>
      <c r="G63" s="184"/>
      <c r="H63" s="184"/>
      <c r="I63" s="13"/>
    </row>
    <row r="64" spans="1:9" ht="15">
      <c r="A64" s="184"/>
      <c r="B64" s="184"/>
      <c r="C64" s="184"/>
      <c r="D64" s="184"/>
      <c r="E64" s="184"/>
      <c r="F64" s="184"/>
      <c r="G64" s="184"/>
      <c r="H64" s="184"/>
      <c r="I64" s="13"/>
    </row>
    <row r="65" spans="1:9" ht="15">
      <c r="A65" s="184"/>
      <c r="B65" s="184"/>
      <c r="C65" s="184"/>
      <c r="D65" s="184"/>
      <c r="E65" s="184"/>
      <c r="F65" s="184"/>
      <c r="G65" s="184"/>
      <c r="H65" s="184"/>
      <c r="I65" s="13"/>
    </row>
    <row r="66" spans="1:9" ht="15">
      <c r="A66" s="184"/>
      <c r="B66" s="184"/>
      <c r="C66" s="184"/>
      <c r="D66" s="184"/>
      <c r="E66" s="184"/>
      <c r="F66" s="184"/>
      <c r="G66" s="184"/>
      <c r="H66" s="184"/>
      <c r="I66" s="13"/>
    </row>
    <row r="67" spans="1:9" ht="15">
      <c r="A67" s="184"/>
      <c r="B67" s="184"/>
      <c r="C67" s="184"/>
      <c r="D67" s="184"/>
      <c r="E67" s="184"/>
      <c r="F67" s="184"/>
      <c r="G67" s="184"/>
      <c r="H67" s="184"/>
      <c r="I67" s="13"/>
    </row>
    <row r="68" spans="1:9" ht="15">
      <c r="A68" s="184"/>
      <c r="B68" s="184"/>
      <c r="C68" s="184"/>
      <c r="D68" s="184"/>
      <c r="E68" s="184"/>
      <c r="F68" s="184"/>
      <c r="G68" s="184"/>
      <c r="H68" s="184"/>
      <c r="I68" s="13"/>
    </row>
    <row r="69" spans="1:9" ht="15">
      <c r="A69" s="184"/>
      <c r="B69" s="184"/>
      <c r="C69" s="184"/>
      <c r="D69" s="184"/>
      <c r="E69" s="184"/>
      <c r="F69" s="184"/>
      <c r="G69" s="184"/>
      <c r="H69" s="184"/>
      <c r="I69" s="13"/>
    </row>
    <row r="70" spans="1:9" ht="15">
      <c r="A70" s="184"/>
      <c r="B70" s="184"/>
      <c r="C70" s="184"/>
      <c r="D70" s="184"/>
      <c r="E70" s="184"/>
      <c r="F70" s="184"/>
      <c r="G70" s="184"/>
      <c r="H70" s="184"/>
      <c r="I70" s="13"/>
    </row>
    <row r="71" spans="1:9" ht="15">
      <c r="A71" s="184"/>
      <c r="B71" s="184"/>
      <c r="C71" s="184"/>
      <c r="D71" s="184"/>
      <c r="E71" s="184"/>
      <c r="F71" s="184"/>
      <c r="G71" s="184"/>
      <c r="H71" s="184"/>
      <c r="I71" s="13"/>
    </row>
    <row r="72" spans="1:9" ht="15">
      <c r="A72" s="184"/>
      <c r="B72" s="184"/>
      <c r="C72" s="184"/>
      <c r="D72" s="184"/>
      <c r="E72" s="184"/>
      <c r="F72" s="184"/>
      <c r="G72" s="184"/>
      <c r="H72" s="184"/>
      <c r="I72" s="13"/>
    </row>
    <row r="73" spans="1:9" ht="15">
      <c r="A73" s="184"/>
      <c r="B73" s="184"/>
      <c r="C73" s="184"/>
      <c r="D73" s="184"/>
      <c r="E73" s="184"/>
      <c r="F73" s="184"/>
      <c r="G73" s="184"/>
      <c r="H73" s="184"/>
      <c r="I73" s="13"/>
    </row>
    <row r="74" spans="1:9" ht="15">
      <c r="A74" s="184"/>
      <c r="B74" s="184"/>
      <c r="C74" s="184"/>
      <c r="D74" s="184"/>
      <c r="E74" s="184"/>
      <c r="F74" s="184"/>
      <c r="G74" s="184"/>
      <c r="H74" s="184"/>
      <c r="I74" s="13"/>
    </row>
    <row r="75" spans="1:9" ht="15">
      <c r="A75" s="184"/>
      <c r="B75" s="184"/>
      <c r="C75" s="184"/>
      <c r="D75" s="184"/>
      <c r="E75" s="184"/>
      <c r="F75" s="184"/>
      <c r="G75" s="184"/>
      <c r="H75" s="184"/>
      <c r="I75" s="13"/>
    </row>
    <row r="76" spans="1:9" ht="15">
      <c r="A76" s="184"/>
      <c r="B76" s="184"/>
      <c r="C76" s="184"/>
      <c r="D76" s="184"/>
      <c r="E76" s="184"/>
      <c r="F76" s="184"/>
      <c r="G76" s="184"/>
      <c r="H76" s="184"/>
      <c r="I76" s="13"/>
    </row>
    <row r="137" ht="38.25" customHeight="1"/>
    <row r="138" ht="15">
      <c r="J138" s="88"/>
    </row>
    <row r="139" ht="51.75" customHeight="1">
      <c r="J139" s="88"/>
    </row>
    <row r="146" ht="9" customHeight="1"/>
    <row r="147" ht="6" customHeight="1"/>
    <row r="238" ht="30" customHeight="1"/>
    <row r="241" ht="30" customHeight="1"/>
    <row r="243" ht="29.25" customHeight="1"/>
    <row r="252" ht="15">
      <c r="B252" s="116" t="s">
        <v>184</v>
      </c>
    </row>
    <row r="260" ht="15">
      <c r="B260" s="116" t="s">
        <v>22</v>
      </c>
    </row>
    <row r="261" ht="15">
      <c r="B261" s="116" t="s">
        <v>21</v>
      </c>
    </row>
    <row r="273" ht="15">
      <c r="J273" s="88"/>
    </row>
    <row r="274" ht="15">
      <c r="J274" s="88"/>
    </row>
    <row r="275" ht="15">
      <c r="J275" s="88"/>
    </row>
    <row r="276" ht="15">
      <c r="J276" s="88"/>
    </row>
    <row r="277" ht="15">
      <c r="J277" s="88"/>
    </row>
    <row r="278" ht="15">
      <c r="J278" s="88"/>
    </row>
    <row r="279" ht="15">
      <c r="J279" s="88"/>
    </row>
    <row r="280" ht="15">
      <c r="J280" s="88"/>
    </row>
    <row r="281" ht="15">
      <c r="J281" s="88"/>
    </row>
    <row r="282" ht="15">
      <c r="J282" s="88"/>
    </row>
  </sheetData>
  <sheetProtection/>
  <mergeCells count="3">
    <mergeCell ref="F11:H11"/>
    <mergeCell ref="B11:D11"/>
    <mergeCell ref="A52:H53"/>
  </mergeCells>
  <printOptions/>
  <pageMargins left="1.1" right="0" top="0.5" bottom="0.25" header="0.2" footer="0.2"/>
  <pageSetup fitToHeight="1" fitToWidth="1" horizontalDpi="600" verticalDpi="600" orientation="portrait" paperSize="9" scale="81" r:id="rId2"/>
  <headerFooter alignWithMargins="0">
    <oddFooter>&amp;C7</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294"/>
  <sheetViews>
    <sheetView zoomScale="75" zoomScaleNormal="75" zoomScaleSheetLayoutView="75" zoomScalePageLayoutView="0" workbookViewId="0" topLeftCell="A1">
      <selection activeCell="E50" sqref="E50"/>
    </sheetView>
  </sheetViews>
  <sheetFormatPr defaultColWidth="9.140625" defaultRowHeight="12.75"/>
  <cols>
    <col min="1" max="1" width="2.57421875" style="114" customWidth="1"/>
    <col min="2" max="2" width="57.57421875" style="105" customWidth="1"/>
    <col min="3" max="3" width="16.7109375" style="116" customWidth="1"/>
    <col min="4" max="4" width="7.00390625" style="173" customWidth="1"/>
    <col min="5" max="5" width="16.7109375" style="116" customWidth="1"/>
    <col min="6" max="6" width="1.7109375" style="22" customWidth="1"/>
    <col min="7" max="10" width="17.57421875" style="13" customWidth="1"/>
    <col min="11" max="16384" width="9.140625" style="4" customWidth="1"/>
  </cols>
  <sheetData>
    <row r="1" spans="3:10" ht="15.75">
      <c r="C1" s="219"/>
      <c r="D1" s="220"/>
      <c r="E1" s="219"/>
      <c r="G1" s="14"/>
      <c r="H1" s="14"/>
      <c r="I1" s="14"/>
      <c r="J1" s="14"/>
    </row>
    <row r="2" spans="3:10" ht="15.75">
      <c r="C2" s="219"/>
      <c r="D2" s="220"/>
      <c r="E2" s="219"/>
      <c r="G2" s="14"/>
      <c r="H2" s="14"/>
      <c r="I2" s="14"/>
      <c r="J2" s="14"/>
    </row>
    <row r="3" spans="1:10" ht="15.75">
      <c r="A3" s="96" t="s">
        <v>0</v>
      </c>
      <c r="C3" s="219"/>
      <c r="D3" s="220"/>
      <c r="E3" s="219"/>
      <c r="G3" s="14"/>
      <c r="H3" s="14"/>
      <c r="I3" s="14"/>
      <c r="J3" s="14"/>
    </row>
    <row r="4" spans="3:10" ht="15">
      <c r="C4" s="200"/>
      <c r="D4" s="221"/>
      <c r="E4" s="200"/>
      <c r="G4" s="24"/>
      <c r="H4" s="24"/>
      <c r="I4" s="24"/>
      <c r="J4" s="24"/>
    </row>
    <row r="5" ht="15.75">
      <c r="A5" s="96" t="str">
        <f>+'Notes-pg 6'!A5</f>
        <v>QUARTERLY REPORT FOR THE THIRD QUARTER ENDED 30 APRIL 2011</v>
      </c>
    </row>
    <row r="6" ht="15">
      <c r="A6" s="222"/>
    </row>
    <row r="7" spans="1:10" ht="15.75">
      <c r="A7" s="97" t="s">
        <v>222</v>
      </c>
      <c r="B7" s="116"/>
      <c r="C7" s="219"/>
      <c r="D7" s="220"/>
      <c r="E7" s="219"/>
      <c r="G7" s="14"/>
      <c r="H7" s="14"/>
      <c r="I7" s="14"/>
      <c r="J7" s="14"/>
    </row>
    <row r="8" spans="1:10" ht="15.75">
      <c r="A8" s="96"/>
      <c r="B8" s="223"/>
      <c r="C8" s="219"/>
      <c r="D8" s="220"/>
      <c r="E8" s="219"/>
      <c r="G8" s="14"/>
      <c r="H8" s="14"/>
      <c r="I8" s="14"/>
      <c r="J8" s="14"/>
    </row>
    <row r="9" spans="2:10" ht="15.75">
      <c r="B9" s="113"/>
      <c r="C9" s="117" t="s">
        <v>136</v>
      </c>
      <c r="D9" s="164"/>
      <c r="E9" s="224" t="s">
        <v>136</v>
      </c>
      <c r="F9" s="27"/>
      <c r="G9" s="21"/>
      <c r="H9" s="21"/>
      <c r="I9" s="21"/>
      <c r="J9" s="21"/>
    </row>
    <row r="10" spans="1:10" ht="15.75">
      <c r="A10" s="96"/>
      <c r="B10" s="225"/>
      <c r="C10" s="117" t="s">
        <v>313</v>
      </c>
      <c r="D10" s="226"/>
      <c r="E10" s="224" t="s">
        <v>220</v>
      </c>
      <c r="F10" s="28"/>
      <c r="G10" s="29"/>
      <c r="H10" s="29"/>
      <c r="I10" s="29"/>
      <c r="J10" s="29"/>
    </row>
    <row r="11" spans="1:10" ht="15.75">
      <c r="A11" s="96"/>
      <c r="B11" s="225"/>
      <c r="C11" s="227" t="s">
        <v>14</v>
      </c>
      <c r="D11" s="226"/>
      <c r="E11" s="228" t="s">
        <v>179</v>
      </c>
      <c r="F11" s="28"/>
      <c r="G11" s="29"/>
      <c r="H11" s="29"/>
      <c r="I11" s="29"/>
      <c r="J11" s="29"/>
    </row>
    <row r="12" spans="1:10" ht="15.75">
      <c r="A12" s="96"/>
      <c r="B12" s="225"/>
      <c r="C12" s="117" t="s">
        <v>42</v>
      </c>
      <c r="D12" s="181"/>
      <c r="E12" s="224" t="s">
        <v>42</v>
      </c>
      <c r="F12" s="28"/>
      <c r="G12" s="19"/>
      <c r="H12" s="19"/>
      <c r="I12" s="19"/>
      <c r="J12" s="19"/>
    </row>
    <row r="13" spans="1:10" ht="15.75">
      <c r="A13" s="96" t="s">
        <v>201</v>
      </c>
      <c r="B13" s="225"/>
      <c r="C13" s="117"/>
      <c r="D13" s="181"/>
      <c r="E13" s="224"/>
      <c r="F13" s="28"/>
      <c r="G13" s="19"/>
      <c r="H13" s="19"/>
      <c r="I13" s="19"/>
      <c r="J13" s="19"/>
    </row>
    <row r="14" spans="1:10" ht="15.75">
      <c r="A14" s="104" t="s">
        <v>137</v>
      </c>
      <c r="C14" s="229"/>
      <c r="D14" s="164"/>
      <c r="E14" s="229"/>
      <c r="G14" s="15"/>
      <c r="H14" s="15"/>
      <c r="I14" s="15"/>
      <c r="J14" s="15"/>
    </row>
    <row r="15" spans="1:10" ht="15">
      <c r="A15" s="105"/>
      <c r="B15" s="114" t="s">
        <v>138</v>
      </c>
      <c r="C15" s="298">
        <v>79680</v>
      </c>
      <c r="D15" s="230"/>
      <c r="E15" s="298">
        <v>79401</v>
      </c>
      <c r="G15" s="20"/>
      <c r="H15" s="20"/>
      <c r="I15" s="20"/>
      <c r="J15" s="20"/>
    </row>
    <row r="16" spans="1:10" ht="15">
      <c r="A16" s="105"/>
      <c r="B16" s="114" t="s">
        <v>188</v>
      </c>
      <c r="C16" s="239">
        <v>8384</v>
      </c>
      <c r="D16" s="230"/>
      <c r="E16" s="239">
        <v>8473</v>
      </c>
      <c r="G16" s="20"/>
      <c r="H16" s="20"/>
      <c r="I16" s="20"/>
      <c r="J16" s="20"/>
    </row>
    <row r="17" spans="1:10" ht="15">
      <c r="A17" s="105"/>
      <c r="B17" s="114" t="s">
        <v>151</v>
      </c>
      <c r="C17" s="239">
        <v>240</v>
      </c>
      <c r="D17" s="230"/>
      <c r="E17" s="239">
        <v>240</v>
      </c>
      <c r="G17" s="20"/>
      <c r="H17" s="20"/>
      <c r="I17" s="20"/>
      <c r="J17" s="20"/>
    </row>
    <row r="18" spans="1:10" ht="15">
      <c r="A18" s="105"/>
      <c r="B18" s="114" t="s">
        <v>152</v>
      </c>
      <c r="C18" s="239">
        <v>533</v>
      </c>
      <c r="D18" s="230"/>
      <c r="E18" s="239">
        <v>533</v>
      </c>
      <c r="G18" s="20"/>
      <c r="H18" s="20"/>
      <c r="I18" s="20"/>
      <c r="J18" s="20"/>
    </row>
    <row r="19" spans="1:10" ht="15">
      <c r="A19" s="105"/>
      <c r="B19" s="114" t="s">
        <v>139</v>
      </c>
      <c r="C19" s="239">
        <v>1485</v>
      </c>
      <c r="D19" s="230"/>
      <c r="E19" s="239">
        <v>1485</v>
      </c>
      <c r="G19" s="20"/>
      <c r="H19" s="20"/>
      <c r="I19" s="20"/>
      <c r="J19" s="20"/>
    </row>
    <row r="20" spans="1:10" ht="15">
      <c r="A20" s="105"/>
      <c r="B20" s="114" t="s">
        <v>141</v>
      </c>
      <c r="C20" s="240">
        <v>122</v>
      </c>
      <c r="D20" s="230"/>
      <c r="E20" s="240">
        <v>122</v>
      </c>
      <c r="G20" s="20"/>
      <c r="H20" s="20"/>
      <c r="I20" s="20"/>
      <c r="J20" s="20"/>
    </row>
    <row r="21" spans="1:10" ht="15.75">
      <c r="A21" s="96"/>
      <c r="C21" s="240">
        <f>SUM(C15:C20)</f>
        <v>90444</v>
      </c>
      <c r="D21" s="230"/>
      <c r="E21" s="240">
        <f>SUM(E15:E20)</f>
        <v>90254</v>
      </c>
      <c r="G21" s="20"/>
      <c r="H21" s="20"/>
      <c r="I21" s="20"/>
      <c r="J21" s="20"/>
    </row>
    <row r="22" spans="1:10" ht="15.75">
      <c r="A22" s="104" t="s">
        <v>69</v>
      </c>
      <c r="C22" s="231"/>
      <c r="D22" s="172"/>
      <c r="E22" s="231"/>
      <c r="G22" s="18"/>
      <c r="H22" s="18"/>
      <c r="I22" s="20"/>
      <c r="J22" s="20"/>
    </row>
    <row r="23" spans="2:10" ht="15">
      <c r="B23" s="114" t="s">
        <v>58</v>
      </c>
      <c r="C23" s="232">
        <v>419202</v>
      </c>
      <c r="D23" s="233"/>
      <c r="E23" s="232">
        <v>383614</v>
      </c>
      <c r="G23" s="20"/>
      <c r="H23" s="20"/>
      <c r="I23" s="20"/>
      <c r="J23" s="20"/>
    </row>
    <row r="24" spans="2:10" ht="15">
      <c r="B24" s="114" t="s">
        <v>108</v>
      </c>
      <c r="C24" s="234">
        <v>1260</v>
      </c>
      <c r="D24" s="233"/>
      <c r="E24" s="234">
        <v>1136</v>
      </c>
      <c r="G24" s="20"/>
      <c r="H24" s="20"/>
      <c r="I24" s="20"/>
      <c r="J24" s="20"/>
    </row>
    <row r="25" spans="2:10" ht="15">
      <c r="B25" s="114" t="s">
        <v>140</v>
      </c>
      <c r="C25" s="234">
        <v>12435</v>
      </c>
      <c r="D25" s="233"/>
      <c r="E25" s="234">
        <v>10389</v>
      </c>
      <c r="G25" s="20"/>
      <c r="H25" s="20"/>
      <c r="I25" s="20"/>
      <c r="J25" s="20"/>
    </row>
    <row r="26" spans="2:10" ht="15">
      <c r="B26" s="114" t="s">
        <v>107</v>
      </c>
      <c r="C26" s="234">
        <v>4252</v>
      </c>
      <c r="D26" s="233"/>
      <c r="E26" s="234">
        <v>4615</v>
      </c>
      <c r="G26" s="20"/>
      <c r="H26" s="20"/>
      <c r="I26" s="20"/>
      <c r="J26" s="20"/>
    </row>
    <row r="27" spans="2:10" ht="15">
      <c r="B27" s="114" t="s">
        <v>281</v>
      </c>
      <c r="C27" s="234">
        <v>5007</v>
      </c>
      <c r="D27" s="233"/>
      <c r="E27" s="234">
        <v>5000</v>
      </c>
      <c r="G27" s="20"/>
      <c r="H27" s="20"/>
      <c r="I27" s="20"/>
      <c r="J27" s="20"/>
    </row>
    <row r="28" spans="2:10" ht="15">
      <c r="B28" s="114" t="s">
        <v>65</v>
      </c>
      <c r="C28" s="235">
        <v>23114</v>
      </c>
      <c r="D28" s="233"/>
      <c r="E28" s="235">
        <v>14633</v>
      </c>
      <c r="G28" s="20"/>
      <c r="H28" s="20"/>
      <c r="I28" s="20"/>
      <c r="J28" s="20"/>
    </row>
    <row r="29" spans="2:10" ht="18" customHeight="1">
      <c r="B29" s="114"/>
      <c r="C29" s="297">
        <f>SUM(C23:C28)</f>
        <v>465270</v>
      </c>
      <c r="D29" s="237"/>
      <c r="E29" s="297">
        <f>SUM(E23:E28)</f>
        <v>419387</v>
      </c>
      <c r="G29" s="30"/>
      <c r="H29" s="30"/>
      <c r="I29" s="20"/>
      <c r="J29" s="20"/>
    </row>
    <row r="30" spans="1:10" ht="18" customHeight="1" thickBot="1">
      <c r="A30" s="96" t="s">
        <v>189</v>
      </c>
      <c r="B30" s="114"/>
      <c r="C30" s="300">
        <f>+C21+C29</f>
        <v>555714</v>
      </c>
      <c r="D30" s="301"/>
      <c r="E30" s="300">
        <f>+E21+E29</f>
        <v>509641</v>
      </c>
      <c r="G30" s="30"/>
      <c r="H30" s="30"/>
      <c r="I30" s="20"/>
      <c r="J30" s="20"/>
    </row>
    <row r="31" spans="1:10" ht="18" customHeight="1">
      <c r="A31" s="96"/>
      <c r="B31" s="114"/>
      <c r="C31" s="170"/>
      <c r="D31" s="237"/>
      <c r="E31" s="170"/>
      <c r="G31" s="30"/>
      <c r="H31" s="30"/>
      <c r="I31" s="20"/>
      <c r="J31" s="20"/>
    </row>
    <row r="32" spans="1:10" ht="18" customHeight="1">
      <c r="A32" s="96" t="s">
        <v>190</v>
      </c>
      <c r="B32" s="114"/>
      <c r="C32" s="170"/>
      <c r="D32" s="237"/>
      <c r="E32" s="170"/>
      <c r="G32" s="30"/>
      <c r="H32" s="30"/>
      <c r="I32" s="20"/>
      <c r="J32" s="20"/>
    </row>
    <row r="33" spans="1:10" ht="18" customHeight="1">
      <c r="A33" s="96" t="s">
        <v>191</v>
      </c>
      <c r="C33" s="170"/>
      <c r="D33" s="237"/>
      <c r="E33" s="170"/>
      <c r="G33" s="30"/>
      <c r="H33" s="30"/>
      <c r="I33" s="20"/>
      <c r="J33" s="20"/>
    </row>
    <row r="34" spans="1:10" ht="18" customHeight="1">
      <c r="A34" s="96"/>
      <c r="B34" s="105" t="s">
        <v>192</v>
      </c>
      <c r="C34" s="299">
        <v>205176</v>
      </c>
      <c r="D34" s="237"/>
      <c r="E34" s="299">
        <v>205176</v>
      </c>
      <c r="G34" s="30"/>
      <c r="H34" s="30"/>
      <c r="I34" s="20"/>
      <c r="J34" s="20"/>
    </row>
    <row r="35" spans="2:10" ht="18" customHeight="1">
      <c r="B35" s="114" t="s">
        <v>193</v>
      </c>
      <c r="C35" s="236">
        <f>4221+124853</f>
        <v>129074</v>
      </c>
      <c r="D35" s="237"/>
      <c r="E35" s="236">
        <v>105361</v>
      </c>
      <c r="G35" s="30"/>
      <c r="H35" s="30"/>
      <c r="I35" s="20"/>
      <c r="J35" s="20"/>
    </row>
    <row r="36" spans="1:10" ht="18" customHeight="1">
      <c r="A36" s="96" t="s">
        <v>15</v>
      </c>
      <c r="B36" s="114"/>
      <c r="C36" s="297">
        <f>SUM(C34:C35)</f>
        <v>334250</v>
      </c>
      <c r="D36" s="237"/>
      <c r="E36" s="297">
        <f>SUM(E34:E35)</f>
        <v>310537</v>
      </c>
      <c r="G36" s="30"/>
      <c r="H36" s="30"/>
      <c r="I36" s="20"/>
      <c r="J36" s="20"/>
    </row>
    <row r="37" spans="1:10" ht="11.25" customHeight="1">
      <c r="A37" s="96"/>
      <c r="B37" s="114"/>
      <c r="C37" s="170"/>
      <c r="D37" s="237"/>
      <c r="E37" s="170"/>
      <c r="G37" s="30"/>
      <c r="H37" s="30"/>
      <c r="I37" s="20"/>
      <c r="J37" s="20"/>
    </row>
    <row r="38" spans="1:10" ht="18" customHeight="1">
      <c r="A38" s="96" t="s">
        <v>194</v>
      </c>
      <c r="B38" s="114"/>
      <c r="C38" s="170"/>
      <c r="D38" s="237"/>
      <c r="E38" s="170"/>
      <c r="G38" s="30"/>
      <c r="H38" s="30"/>
      <c r="I38" s="20"/>
      <c r="J38" s="20"/>
    </row>
    <row r="39" spans="2:10" ht="18" customHeight="1">
      <c r="B39" s="105" t="s">
        <v>182</v>
      </c>
      <c r="C39" s="299">
        <v>15000</v>
      </c>
      <c r="D39" s="237"/>
      <c r="E39" s="299">
        <v>15000</v>
      </c>
      <c r="G39" s="30"/>
      <c r="H39" s="30"/>
      <c r="I39" s="20"/>
      <c r="J39" s="20"/>
    </row>
    <row r="40" spans="2:10" ht="18" customHeight="1">
      <c r="B40" s="105" t="s">
        <v>147</v>
      </c>
      <c r="C40" s="238">
        <f>22340+1000+2994</f>
        <v>26334</v>
      </c>
      <c r="D40" s="237"/>
      <c r="E40" s="238">
        <v>58025</v>
      </c>
      <c r="G40" s="30"/>
      <c r="H40" s="30"/>
      <c r="I40" s="20"/>
      <c r="J40" s="20"/>
    </row>
    <row r="41" spans="2:10" ht="18" customHeight="1">
      <c r="B41" s="105" t="s">
        <v>145</v>
      </c>
      <c r="C41" s="236">
        <v>5963</v>
      </c>
      <c r="D41" s="237"/>
      <c r="E41" s="236">
        <v>5963</v>
      </c>
      <c r="G41" s="30"/>
      <c r="H41" s="30"/>
      <c r="I41" s="20"/>
      <c r="J41" s="20"/>
    </row>
    <row r="42" spans="2:10" ht="18" customHeight="1">
      <c r="B42" s="114"/>
      <c r="C42" s="297">
        <f>SUM(C39:C41)</f>
        <v>47297</v>
      </c>
      <c r="D42" s="170"/>
      <c r="E42" s="297">
        <f>SUM(E39:E41)</f>
        <v>78988</v>
      </c>
      <c r="G42" s="30"/>
      <c r="H42" s="30"/>
      <c r="I42" s="20"/>
      <c r="J42" s="20"/>
    </row>
    <row r="43" spans="1:10" ht="15.75">
      <c r="A43" s="104" t="s">
        <v>70</v>
      </c>
      <c r="C43" s="170"/>
      <c r="D43" s="172"/>
      <c r="E43" s="170"/>
      <c r="G43" s="18"/>
      <c r="H43" s="18"/>
      <c r="I43" s="20"/>
      <c r="J43" s="20"/>
    </row>
    <row r="44" spans="2:10" ht="15">
      <c r="B44" s="114" t="s">
        <v>109</v>
      </c>
      <c r="C44" s="298">
        <v>26121</v>
      </c>
      <c r="D44" s="233"/>
      <c r="E44" s="298">
        <v>19996</v>
      </c>
      <c r="G44" s="20"/>
      <c r="H44" s="20"/>
      <c r="I44" s="20"/>
      <c r="J44" s="20"/>
    </row>
    <row r="45" spans="2:10" ht="15">
      <c r="B45" s="114" t="s">
        <v>142</v>
      </c>
      <c r="C45" s="239">
        <f>15484+2183</f>
        <v>17667</v>
      </c>
      <c r="D45" s="233"/>
      <c r="E45" s="239">
        <v>16420</v>
      </c>
      <c r="G45" s="20"/>
      <c r="H45" s="20"/>
      <c r="I45" s="20"/>
      <c r="J45" s="20"/>
    </row>
    <row r="46" spans="2:10" ht="15">
      <c r="B46" s="98" t="s">
        <v>143</v>
      </c>
      <c r="C46" s="239">
        <v>1823</v>
      </c>
      <c r="D46" s="233"/>
      <c r="E46" s="239">
        <v>2034</v>
      </c>
      <c r="G46" s="20"/>
      <c r="H46" s="20"/>
      <c r="I46" s="20"/>
      <c r="J46" s="20"/>
    </row>
    <row r="47" spans="2:10" ht="15">
      <c r="B47" s="114" t="s">
        <v>146</v>
      </c>
      <c r="C47" s="239">
        <f>50000+13381+13234+36910+3000+2219+1603+3224</f>
        <v>123571</v>
      </c>
      <c r="D47" s="233"/>
      <c r="E47" s="239">
        <v>77601</v>
      </c>
      <c r="G47" s="20"/>
      <c r="H47" s="20"/>
      <c r="I47" s="20"/>
      <c r="J47" s="20"/>
    </row>
    <row r="48" spans="2:10" ht="15">
      <c r="B48" s="105" t="s">
        <v>144</v>
      </c>
      <c r="C48" s="240">
        <v>4985</v>
      </c>
      <c r="D48" s="233"/>
      <c r="E48" s="240">
        <v>4065</v>
      </c>
      <c r="G48" s="20"/>
      <c r="H48" s="20"/>
      <c r="I48" s="20"/>
      <c r="J48" s="20"/>
    </row>
    <row r="49" spans="2:10" ht="18" customHeight="1">
      <c r="B49" s="175"/>
      <c r="C49" s="236">
        <f>SUM(C44:C48)</f>
        <v>174167</v>
      </c>
      <c r="D49" s="237"/>
      <c r="E49" s="236">
        <f>SUM(E44:E48)</f>
        <v>120116</v>
      </c>
      <c r="G49" s="30"/>
      <c r="H49" s="30"/>
      <c r="I49" s="20"/>
      <c r="J49" s="20"/>
    </row>
    <row r="50" spans="1:10" ht="15.75">
      <c r="A50" s="104" t="s">
        <v>195</v>
      </c>
      <c r="C50" s="169">
        <f>+C42+C49</f>
        <v>221464</v>
      </c>
      <c r="D50" s="237"/>
      <c r="E50" s="169">
        <f>+E42+E49</f>
        <v>199104</v>
      </c>
      <c r="G50" s="30"/>
      <c r="H50" s="30"/>
      <c r="I50" s="20"/>
      <c r="J50" s="20"/>
    </row>
    <row r="51" spans="3:10" ht="6.75" customHeight="1">
      <c r="C51" s="170"/>
      <c r="D51" s="237"/>
      <c r="E51" s="170"/>
      <c r="G51" s="30"/>
      <c r="H51" s="30"/>
      <c r="I51" s="20"/>
      <c r="J51" s="20"/>
    </row>
    <row r="52" spans="1:10" ht="16.5" thickBot="1">
      <c r="A52" s="96" t="s">
        <v>196</v>
      </c>
      <c r="C52" s="302">
        <f>+C36+C50</f>
        <v>555714</v>
      </c>
      <c r="D52" s="301"/>
      <c r="E52" s="302">
        <f>+E36+E50</f>
        <v>509641</v>
      </c>
      <c r="G52" s="30"/>
      <c r="H52" s="30"/>
      <c r="I52" s="20"/>
      <c r="J52" s="20"/>
    </row>
    <row r="53" spans="3:10" ht="15">
      <c r="C53" s="231"/>
      <c r="D53" s="172"/>
      <c r="E53" s="231"/>
      <c r="G53" s="18"/>
      <c r="H53" s="18"/>
      <c r="I53" s="20"/>
      <c r="J53" s="20"/>
    </row>
    <row r="54" spans="2:10" ht="3" customHeight="1">
      <c r="B54" s="241"/>
      <c r="C54" s="233"/>
      <c r="D54" s="230"/>
      <c r="E54" s="233"/>
      <c r="G54" s="20"/>
      <c r="H54" s="20"/>
      <c r="I54" s="20"/>
      <c r="J54" s="20"/>
    </row>
    <row r="55" spans="1:10" ht="15">
      <c r="A55" s="175" t="s">
        <v>16</v>
      </c>
      <c r="C55" s="242">
        <f>+C36/C34/2</f>
        <v>0.814544586111436</v>
      </c>
      <c r="D55" s="243"/>
      <c r="E55" s="242">
        <f>+E36/E34/2</f>
        <v>0.7567576129761765</v>
      </c>
      <c r="F55" s="31"/>
      <c r="G55" s="32"/>
      <c r="H55" s="32"/>
      <c r="I55" s="20"/>
      <c r="J55" s="20"/>
    </row>
    <row r="56" spans="1:10" ht="15.75">
      <c r="A56" s="175" t="s">
        <v>301</v>
      </c>
      <c r="C56" s="244"/>
      <c r="D56" s="245"/>
      <c r="E56" s="242"/>
      <c r="F56" s="31"/>
      <c r="G56" s="32"/>
      <c r="H56" s="32"/>
      <c r="I56" s="20"/>
      <c r="J56" s="20"/>
    </row>
    <row r="57" spans="1:10" ht="15">
      <c r="A57" s="175"/>
      <c r="C57" s="242"/>
      <c r="D57" s="243"/>
      <c r="E57" s="242"/>
      <c r="F57" s="31"/>
      <c r="G57" s="32"/>
      <c r="H57" s="32"/>
      <c r="I57" s="20"/>
      <c r="J57" s="20"/>
    </row>
    <row r="58" spans="1:10" ht="15" customHeight="1">
      <c r="A58" s="332" t="s">
        <v>197</v>
      </c>
      <c r="B58" s="348"/>
      <c r="C58" s="348"/>
      <c r="D58" s="348"/>
      <c r="E58" s="348"/>
      <c r="F58" s="31"/>
      <c r="G58" s="32"/>
      <c r="H58" s="32"/>
      <c r="I58" s="20"/>
      <c r="J58" s="20"/>
    </row>
    <row r="59" spans="1:10" ht="15">
      <c r="A59" s="246"/>
      <c r="B59" s="191"/>
      <c r="C59" s="191"/>
      <c r="D59" s="191"/>
      <c r="E59" s="191"/>
      <c r="I59" s="20"/>
      <c r="J59" s="20"/>
    </row>
    <row r="60" spans="2:10" ht="15">
      <c r="B60" s="331" t="s">
        <v>324</v>
      </c>
      <c r="C60" s="337"/>
      <c r="D60" s="337"/>
      <c r="E60" s="337"/>
      <c r="F60" s="33"/>
      <c r="G60" s="33"/>
      <c r="H60" s="33"/>
      <c r="I60" s="33"/>
      <c r="J60" s="20"/>
    </row>
    <row r="61" spans="2:10" ht="15">
      <c r="B61" s="337"/>
      <c r="C61" s="337"/>
      <c r="D61" s="337"/>
      <c r="E61" s="337"/>
      <c r="F61" s="33"/>
      <c r="G61" s="33"/>
      <c r="H61" s="33"/>
      <c r="I61" s="33"/>
      <c r="J61" s="20"/>
    </row>
    <row r="62" spans="9:10" ht="15">
      <c r="I62" s="20"/>
      <c r="J62" s="20"/>
    </row>
    <row r="126" spans="2:6" ht="38.25" customHeight="1">
      <c r="B126" s="116"/>
      <c r="D126" s="184"/>
      <c r="F126" s="9"/>
    </row>
    <row r="127" spans="2:6" ht="15">
      <c r="B127" s="116"/>
      <c r="D127" s="184"/>
      <c r="F127" s="9"/>
    </row>
    <row r="128" ht="51.75" customHeight="1"/>
    <row r="137" ht="9" customHeight="1"/>
    <row r="138" ht="6" customHeight="1"/>
    <row r="236" ht="30" customHeight="1"/>
    <row r="239" ht="30" customHeight="1"/>
    <row r="241" ht="29.25" customHeight="1"/>
    <row r="249" ht="15">
      <c r="B249" s="105" t="s">
        <v>184</v>
      </c>
    </row>
    <row r="250" ht="15">
      <c r="B250" s="105" t="s">
        <v>21</v>
      </c>
    </row>
    <row r="294" spans="2:6" ht="15">
      <c r="B294" s="116"/>
      <c r="D294" s="184"/>
      <c r="F294" s="9"/>
    </row>
  </sheetData>
  <sheetProtection/>
  <mergeCells count="2">
    <mergeCell ref="B60:E61"/>
    <mergeCell ref="A58:E58"/>
  </mergeCells>
  <printOptions/>
  <pageMargins left="0.78" right="0" top="0.28" bottom="0.2" header="0.2" footer="0.2"/>
  <pageSetup fitToHeight="1" fitToWidth="1" horizontalDpi="600" verticalDpi="600" orientation="portrait" paperSize="9" scale="86" r:id="rId2"/>
  <headerFooter alignWithMargins="0">
    <oddFooter>&amp;C8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300"/>
  <sheetViews>
    <sheetView zoomScale="70" zoomScaleNormal="70" zoomScalePageLayoutView="0" workbookViewId="0" topLeftCell="A1">
      <selection activeCell="M72" sqref="M72"/>
    </sheetView>
  </sheetViews>
  <sheetFormatPr defaultColWidth="9.140625" defaultRowHeight="12.75"/>
  <cols>
    <col min="1" max="1" width="1.8515625" style="263" customWidth="1"/>
    <col min="2" max="2" width="87.57421875" style="263" customWidth="1"/>
    <col min="3" max="3" width="14.00390625" style="264" customWidth="1"/>
    <col min="4" max="4" width="7.28125" style="263" hidden="1" customWidth="1"/>
    <col min="5" max="5" width="5.57421875" style="263" hidden="1" customWidth="1"/>
    <col min="6" max="6" width="16.57421875" style="263" hidden="1" customWidth="1"/>
    <col min="7" max="7" width="0" style="263" hidden="1" customWidth="1"/>
    <col min="8" max="8" width="15.7109375" style="263" hidden="1" customWidth="1"/>
    <col min="9" max="9" width="1.421875" style="265" customWidth="1"/>
    <col min="10" max="10" width="12.140625" style="266" customWidth="1"/>
    <col min="11" max="11" width="9.140625" style="48" customWidth="1"/>
    <col min="12" max="12" width="14.421875" style="48" customWidth="1"/>
    <col min="13" max="13" width="12.421875" style="48" bestFit="1" customWidth="1"/>
    <col min="14" max="14" width="9.28125" style="48" bestFit="1" customWidth="1"/>
    <col min="15" max="16" width="10.57421875" style="48" bestFit="1" customWidth="1"/>
    <col min="17" max="16384" width="9.140625" style="48" customWidth="1"/>
  </cols>
  <sheetData>
    <row r="1" spans="1:10" s="4" customFormat="1" ht="15">
      <c r="A1" s="105"/>
      <c r="B1" s="105"/>
      <c r="C1" s="116"/>
      <c r="D1" s="105"/>
      <c r="E1" s="105"/>
      <c r="F1" s="105"/>
      <c r="G1" s="105"/>
      <c r="H1" s="105"/>
      <c r="I1" s="173"/>
      <c r="J1" s="116"/>
    </row>
    <row r="2" spans="1:10" s="4" customFormat="1" ht="15.75">
      <c r="A2" s="105"/>
      <c r="B2" s="96"/>
      <c r="C2" s="116"/>
      <c r="D2" s="105"/>
      <c r="E2" s="105"/>
      <c r="F2" s="105"/>
      <c r="G2" s="105"/>
      <c r="H2" s="105"/>
      <c r="I2" s="173"/>
      <c r="J2" s="116"/>
    </row>
    <row r="3" spans="1:10" s="4" customFormat="1" ht="15.75">
      <c r="A3" s="105"/>
      <c r="B3" s="96" t="s">
        <v>0</v>
      </c>
      <c r="C3" s="116"/>
      <c r="D3" s="105"/>
      <c r="E3" s="105"/>
      <c r="F3" s="105"/>
      <c r="G3" s="105"/>
      <c r="H3" s="105"/>
      <c r="I3" s="173"/>
      <c r="J3" s="116"/>
    </row>
    <row r="4" spans="1:10" s="4" customFormat="1" ht="15">
      <c r="A4" s="105"/>
      <c r="B4" s="114"/>
      <c r="C4" s="116"/>
      <c r="D4" s="105"/>
      <c r="E4" s="105"/>
      <c r="F4" s="105"/>
      <c r="G4" s="105"/>
      <c r="H4" s="105"/>
      <c r="I4" s="173"/>
      <c r="J4" s="116"/>
    </row>
    <row r="5" spans="1:10" s="69" customFormat="1" ht="15" customHeight="1">
      <c r="A5" s="104"/>
      <c r="B5" s="96" t="str">
        <f>+'Notes-pg 6'!A5</f>
        <v>QUARTERLY REPORT FOR THE THIRD QUARTER ENDED 30 APRIL 2011</v>
      </c>
      <c r="C5" s="123"/>
      <c r="D5" s="104"/>
      <c r="E5" s="104"/>
      <c r="F5" s="104"/>
      <c r="G5" s="104"/>
      <c r="H5" s="104"/>
      <c r="I5" s="247"/>
      <c r="J5" s="123"/>
    </row>
    <row r="6" spans="1:10" s="69" customFormat="1" ht="15.75">
      <c r="A6" s="104"/>
      <c r="B6" s="96"/>
      <c r="C6" s="123"/>
      <c r="D6" s="104"/>
      <c r="E6" s="104"/>
      <c r="F6" s="104"/>
      <c r="G6" s="104"/>
      <c r="H6" s="104"/>
      <c r="I6" s="247"/>
      <c r="J6" s="123"/>
    </row>
    <row r="7" spans="1:10" s="69" customFormat="1" ht="15.75">
      <c r="A7" s="104"/>
      <c r="B7" s="96" t="s">
        <v>224</v>
      </c>
      <c r="C7" s="123"/>
      <c r="D7" s="104"/>
      <c r="E7" s="104"/>
      <c r="F7" s="104"/>
      <c r="G7" s="104"/>
      <c r="H7" s="104"/>
      <c r="I7" s="104"/>
      <c r="J7" s="104"/>
    </row>
    <row r="8" spans="1:10" s="63" customFormat="1" ht="15.75">
      <c r="A8" s="248"/>
      <c r="B8" s="249"/>
      <c r="C8" s="250"/>
      <c r="D8" s="248"/>
      <c r="E8" s="248"/>
      <c r="F8" s="248"/>
      <c r="G8" s="248"/>
      <c r="H8" s="248"/>
      <c r="I8" s="251"/>
      <c r="J8" s="252"/>
    </row>
    <row r="9" spans="1:10" s="63" customFormat="1" ht="16.5" thickBot="1">
      <c r="A9" s="248"/>
      <c r="B9" s="249"/>
      <c r="C9" s="358" t="s">
        <v>72</v>
      </c>
      <c r="D9" s="358"/>
      <c r="E9" s="358"/>
      <c r="F9" s="335"/>
      <c r="G9" s="335"/>
      <c r="H9" s="335"/>
      <c r="I9" s="335"/>
      <c r="J9" s="335"/>
    </row>
    <row r="10" spans="1:10" s="63" customFormat="1" ht="15.75">
      <c r="A10" s="248"/>
      <c r="B10" s="248"/>
      <c r="C10" s="253" t="s">
        <v>134</v>
      </c>
      <c r="D10" s="188"/>
      <c r="E10" s="188"/>
      <c r="F10" s="142"/>
      <c r="G10" s="142"/>
      <c r="H10" s="142"/>
      <c r="I10" s="142"/>
      <c r="J10" s="254" t="s">
        <v>134</v>
      </c>
    </row>
    <row r="11" spans="1:10" s="63" customFormat="1" ht="15.75">
      <c r="A11" s="248"/>
      <c r="B11" s="248"/>
      <c r="C11" s="253" t="s">
        <v>73</v>
      </c>
      <c r="D11" s="188"/>
      <c r="E11" s="188"/>
      <c r="F11" s="142"/>
      <c r="G11" s="142"/>
      <c r="H11" s="142"/>
      <c r="I11" s="142"/>
      <c r="J11" s="254" t="s">
        <v>73</v>
      </c>
    </row>
    <row r="12" spans="1:10" s="63" customFormat="1" ht="15.75">
      <c r="A12" s="248"/>
      <c r="B12" s="248"/>
      <c r="C12" s="253" t="s">
        <v>313</v>
      </c>
      <c r="D12" s="113"/>
      <c r="E12" s="113"/>
      <c r="F12" s="113"/>
      <c r="G12" s="113"/>
      <c r="H12" s="113"/>
      <c r="I12" s="113"/>
      <c r="J12" s="254" t="s">
        <v>314</v>
      </c>
    </row>
    <row r="13" spans="1:29" s="6" customFormat="1" ht="15.75">
      <c r="A13" s="255"/>
      <c r="B13" s="255"/>
      <c r="C13" s="256" t="s">
        <v>42</v>
      </c>
      <c r="D13" s="257" t="s">
        <v>51</v>
      </c>
      <c r="E13" s="258" t="s">
        <v>48</v>
      </c>
      <c r="F13" s="333" t="s">
        <v>52</v>
      </c>
      <c r="G13" s="333"/>
      <c r="H13" s="258" t="s">
        <v>48</v>
      </c>
      <c r="I13" s="259"/>
      <c r="J13" s="260" t="s">
        <v>42</v>
      </c>
      <c r="K13" s="64"/>
      <c r="L13" s="64"/>
      <c r="M13" s="64"/>
      <c r="N13" s="7"/>
      <c r="O13" s="7"/>
      <c r="P13" s="7"/>
      <c r="Q13" s="7"/>
      <c r="R13" s="7"/>
      <c r="S13" s="7"/>
      <c r="T13" s="7"/>
      <c r="U13" s="7"/>
      <c r="V13" s="7"/>
      <c r="W13" s="7"/>
      <c r="X13" s="7"/>
      <c r="Y13" s="7"/>
      <c r="Z13" s="7"/>
      <c r="AA13" s="7"/>
      <c r="AB13" s="7"/>
      <c r="AC13" s="7"/>
    </row>
    <row r="14" spans="1:29" s="6" customFormat="1" ht="15.75">
      <c r="A14" s="255"/>
      <c r="B14" s="249" t="s">
        <v>53</v>
      </c>
      <c r="C14" s="261"/>
      <c r="D14" s="257"/>
      <c r="E14" s="261"/>
      <c r="F14" s="261"/>
      <c r="G14" s="261"/>
      <c r="H14" s="261"/>
      <c r="I14" s="262"/>
      <c r="K14" s="64"/>
      <c r="L14" s="64"/>
      <c r="M14" s="64"/>
      <c r="N14" s="7"/>
      <c r="O14" s="7"/>
      <c r="P14" s="7"/>
      <c r="Q14" s="7"/>
      <c r="R14" s="7"/>
      <c r="S14" s="7"/>
      <c r="T14" s="7"/>
      <c r="U14" s="7"/>
      <c r="V14" s="7"/>
      <c r="W14" s="7"/>
      <c r="X14" s="7"/>
      <c r="Y14" s="7"/>
      <c r="Z14" s="7"/>
      <c r="AA14" s="7"/>
      <c r="AB14" s="7"/>
      <c r="AC14" s="7"/>
    </row>
    <row r="15" spans="10:13" ht="15">
      <c r="J15" s="228"/>
      <c r="K15" s="45"/>
      <c r="L15" s="45"/>
      <c r="M15" s="45"/>
    </row>
    <row r="16" spans="1:13" s="67" customFormat="1" ht="15">
      <c r="A16" s="266"/>
      <c r="B16" s="266" t="s">
        <v>54</v>
      </c>
      <c r="C16" s="267">
        <f>+'P&amp;L'!F30</f>
        <v>42134</v>
      </c>
      <c r="D16" s="266"/>
      <c r="E16" s="266"/>
      <c r="F16" s="266"/>
      <c r="G16" s="266"/>
      <c r="H16" s="266"/>
      <c r="I16" s="268"/>
      <c r="J16" s="177">
        <f>+'P&amp;L'!H30</f>
        <v>34706</v>
      </c>
      <c r="K16" s="66"/>
      <c r="L16" s="66"/>
      <c r="M16" s="66"/>
    </row>
    <row r="17" spans="3:13" ht="15">
      <c r="C17" s="267"/>
      <c r="J17" s="269"/>
      <c r="K17" s="45"/>
      <c r="L17" s="45"/>
      <c r="M17" s="45"/>
    </row>
    <row r="18" spans="2:13" ht="15">
      <c r="B18" s="263" t="s">
        <v>55</v>
      </c>
      <c r="C18" s="267"/>
      <c r="J18" s="269"/>
      <c r="K18" s="45"/>
      <c r="L18" s="45"/>
      <c r="M18" s="45"/>
    </row>
    <row r="19" spans="2:13" ht="15">
      <c r="B19" s="263" t="s">
        <v>164</v>
      </c>
      <c r="C19" s="270">
        <v>6540</v>
      </c>
      <c r="J19" s="271">
        <v>6385</v>
      </c>
      <c r="K19" s="45"/>
      <c r="L19" s="45"/>
      <c r="M19" s="45"/>
    </row>
    <row r="20" spans="2:13" ht="15">
      <c r="B20" s="263" t="s">
        <v>200</v>
      </c>
      <c r="C20" s="303">
        <v>89</v>
      </c>
      <c r="J20" s="274">
        <v>70</v>
      </c>
      <c r="K20" s="45"/>
      <c r="L20" s="45"/>
      <c r="M20" s="45"/>
    </row>
    <row r="21" spans="2:13" ht="15">
      <c r="B21" s="272" t="s">
        <v>17</v>
      </c>
      <c r="C21" s="273">
        <v>-497</v>
      </c>
      <c r="J21" s="274">
        <v>-175</v>
      </c>
      <c r="K21" s="45"/>
      <c r="L21" s="45"/>
      <c r="M21" s="45"/>
    </row>
    <row r="22" spans="2:13" ht="15">
      <c r="B22" s="272" t="s">
        <v>18</v>
      </c>
      <c r="C22" s="273">
        <v>704</v>
      </c>
      <c r="J22" s="274">
        <v>293</v>
      </c>
      <c r="K22" s="45"/>
      <c r="L22" s="45"/>
      <c r="M22" s="45"/>
    </row>
    <row r="23" spans="2:13" ht="15">
      <c r="B23" s="272" t="s">
        <v>212</v>
      </c>
      <c r="C23" s="273">
        <v>0</v>
      </c>
      <c r="J23" s="274">
        <v>313</v>
      </c>
      <c r="K23" s="45"/>
      <c r="L23" s="45"/>
      <c r="M23" s="45"/>
    </row>
    <row r="24" spans="2:13" ht="15">
      <c r="B24" s="272" t="s">
        <v>297</v>
      </c>
      <c r="C24" s="273">
        <v>428</v>
      </c>
      <c r="J24" s="274">
        <v>0</v>
      </c>
      <c r="K24" s="45"/>
      <c r="L24" s="45"/>
      <c r="M24" s="45"/>
    </row>
    <row r="25" spans="2:13" ht="15">
      <c r="B25" s="272" t="s">
        <v>306</v>
      </c>
      <c r="C25" s="273">
        <v>-44</v>
      </c>
      <c r="J25" s="274">
        <v>-43</v>
      </c>
      <c r="K25" s="45"/>
      <c r="L25" s="45"/>
      <c r="M25" s="45"/>
    </row>
    <row r="26" spans="2:13" ht="15">
      <c r="B26" s="272" t="s">
        <v>308</v>
      </c>
      <c r="C26" s="273">
        <v>-1</v>
      </c>
      <c r="J26" s="274">
        <v>0</v>
      </c>
      <c r="K26" s="45"/>
      <c r="L26" s="45"/>
      <c r="M26" s="45"/>
    </row>
    <row r="27" spans="2:13" ht="15">
      <c r="B27" s="272" t="s">
        <v>318</v>
      </c>
      <c r="C27" s="273">
        <v>-317</v>
      </c>
      <c r="J27" s="274">
        <v>0</v>
      </c>
      <c r="K27" s="45"/>
      <c r="L27" s="45"/>
      <c r="M27" s="45"/>
    </row>
    <row r="28" spans="2:13" ht="15">
      <c r="B28" s="272" t="s">
        <v>280</v>
      </c>
      <c r="C28" s="273">
        <v>19</v>
      </c>
      <c r="J28" s="274">
        <v>37</v>
      </c>
      <c r="K28" s="45"/>
      <c r="L28" s="45"/>
      <c r="M28" s="45"/>
    </row>
    <row r="29" spans="2:13" ht="15">
      <c r="B29" s="272" t="s">
        <v>169</v>
      </c>
      <c r="C29" s="273">
        <v>-99</v>
      </c>
      <c r="J29" s="274">
        <v>-270</v>
      </c>
      <c r="K29" s="45"/>
      <c r="L29" s="45"/>
      <c r="M29" s="45"/>
    </row>
    <row r="30" spans="2:13" ht="15">
      <c r="B30" s="272" t="s">
        <v>129</v>
      </c>
      <c r="C30" s="273">
        <v>-41</v>
      </c>
      <c r="J30" s="274">
        <v>-30</v>
      </c>
      <c r="K30" s="45"/>
      <c r="L30" s="45"/>
      <c r="M30" s="45"/>
    </row>
    <row r="31" spans="2:13" ht="15">
      <c r="B31" s="263" t="s">
        <v>56</v>
      </c>
      <c r="C31" s="275">
        <f>7107+472</f>
        <v>7579</v>
      </c>
      <c r="J31" s="159">
        <v>7784</v>
      </c>
      <c r="K31" s="45"/>
      <c r="L31" s="45"/>
      <c r="M31" s="45"/>
    </row>
    <row r="32" spans="3:13" ht="15">
      <c r="C32" s="267"/>
      <c r="J32" s="269"/>
      <c r="K32" s="45"/>
      <c r="L32" s="45"/>
      <c r="M32" s="45"/>
    </row>
    <row r="33" spans="2:13" ht="15">
      <c r="B33" s="263" t="s">
        <v>57</v>
      </c>
      <c r="C33" s="267">
        <f>SUM(C16:C31)</f>
        <v>56494</v>
      </c>
      <c r="D33" s="276">
        <v>0</v>
      </c>
      <c r="E33" s="276">
        <v>0</v>
      </c>
      <c r="F33" s="276">
        <v>0</v>
      </c>
      <c r="G33" s="276">
        <v>0</v>
      </c>
      <c r="H33" s="276">
        <v>0</v>
      </c>
      <c r="I33" s="277">
        <v>0</v>
      </c>
      <c r="J33" s="278">
        <f>SUM(J16:J31)</f>
        <v>49070</v>
      </c>
      <c r="K33" s="45"/>
      <c r="L33" s="45"/>
      <c r="M33" s="45"/>
    </row>
    <row r="34" spans="3:13" ht="15">
      <c r="C34" s="267"/>
      <c r="J34" s="269"/>
      <c r="K34" s="45"/>
      <c r="L34" s="45"/>
      <c r="M34" s="45"/>
    </row>
    <row r="35" spans="2:13" ht="15">
      <c r="B35" s="263" t="s">
        <v>58</v>
      </c>
      <c r="C35" s="279">
        <v>-35607</v>
      </c>
      <c r="J35" s="271">
        <v>-8426</v>
      </c>
      <c r="K35" s="45"/>
      <c r="L35" s="45"/>
      <c r="M35" s="45"/>
    </row>
    <row r="36" spans="2:13" ht="15">
      <c r="B36" s="263" t="s">
        <v>108</v>
      </c>
      <c r="C36" s="273">
        <v>-25</v>
      </c>
      <c r="J36" s="274">
        <v>298</v>
      </c>
      <c r="K36" s="45"/>
      <c r="L36" s="45"/>
      <c r="M36" s="45"/>
    </row>
    <row r="37" spans="2:13" ht="15">
      <c r="B37" s="263" t="s">
        <v>140</v>
      </c>
      <c r="C37" s="273">
        <v>-2046</v>
      </c>
      <c r="J37" s="274">
        <v>3484</v>
      </c>
      <c r="K37" s="45"/>
      <c r="L37" s="45"/>
      <c r="M37" s="45"/>
    </row>
    <row r="38" spans="2:13" ht="15">
      <c r="B38" s="263" t="s">
        <v>109</v>
      </c>
      <c r="C38" s="273">
        <v>6125</v>
      </c>
      <c r="D38" s="265"/>
      <c r="E38" s="265"/>
      <c r="F38" s="265"/>
      <c r="G38" s="265"/>
      <c r="H38" s="265"/>
      <c r="J38" s="274">
        <v>5415</v>
      </c>
      <c r="K38" s="45"/>
      <c r="L38" s="45"/>
      <c r="M38" s="45"/>
    </row>
    <row r="39" spans="2:13" ht="15">
      <c r="B39" s="263" t="s">
        <v>163</v>
      </c>
      <c r="C39" s="273">
        <v>1292</v>
      </c>
      <c r="D39" s="265"/>
      <c r="E39" s="265"/>
      <c r="F39" s="265"/>
      <c r="G39" s="265"/>
      <c r="H39" s="265"/>
      <c r="J39" s="274">
        <v>3177</v>
      </c>
      <c r="K39" s="45"/>
      <c r="L39" s="45"/>
      <c r="M39" s="45"/>
    </row>
    <row r="40" spans="2:13" ht="15">
      <c r="B40" s="248" t="s">
        <v>59</v>
      </c>
      <c r="C40" s="162">
        <v>-211</v>
      </c>
      <c r="D40" s="265"/>
      <c r="E40" s="265"/>
      <c r="F40" s="265"/>
      <c r="G40" s="265"/>
      <c r="H40" s="265"/>
      <c r="J40" s="159">
        <v>-271</v>
      </c>
      <c r="K40" s="45"/>
      <c r="L40" s="45"/>
      <c r="M40" s="45"/>
    </row>
    <row r="41" spans="3:13" ht="15">
      <c r="C41" s="267"/>
      <c r="J41" s="269"/>
      <c r="K41" s="45"/>
      <c r="L41" s="45"/>
      <c r="M41" s="45"/>
    </row>
    <row r="42" spans="2:13" ht="15">
      <c r="B42" s="263" t="s">
        <v>213</v>
      </c>
      <c r="C42" s="177">
        <f>SUM(C33:C40)</f>
        <v>26022</v>
      </c>
      <c r="D42" s="276">
        <v>0</v>
      </c>
      <c r="E42" s="276">
        <v>0</v>
      </c>
      <c r="F42" s="276">
        <v>0</v>
      </c>
      <c r="G42" s="276">
        <v>0</v>
      </c>
      <c r="H42" s="276">
        <v>0</v>
      </c>
      <c r="I42" s="277">
        <v>0</v>
      </c>
      <c r="J42" s="278">
        <f>SUM(J33:J40)</f>
        <v>52747</v>
      </c>
      <c r="K42" s="45"/>
      <c r="L42" s="45"/>
      <c r="M42" s="45"/>
    </row>
    <row r="43" spans="3:13" ht="14.25" customHeight="1">
      <c r="C43" s="177"/>
      <c r="J43" s="269"/>
      <c r="K43" s="45"/>
      <c r="L43" s="45"/>
      <c r="M43" s="45"/>
    </row>
    <row r="44" spans="2:13" ht="15">
      <c r="B44" s="263" t="s">
        <v>121</v>
      </c>
      <c r="C44" s="160">
        <v>-11394</v>
      </c>
      <c r="J44" s="280">
        <v>-8976</v>
      </c>
      <c r="K44" s="45"/>
      <c r="L44" s="45"/>
      <c r="M44" s="45"/>
    </row>
    <row r="45" spans="2:13" ht="15">
      <c r="B45" s="263" t="s">
        <v>214</v>
      </c>
      <c r="C45" s="278">
        <f>+C42+C44</f>
        <v>14628</v>
      </c>
      <c r="J45" s="278">
        <f>+J42+J44</f>
        <v>43771</v>
      </c>
      <c r="K45" s="45"/>
      <c r="L45" s="45"/>
      <c r="M45" s="45"/>
    </row>
    <row r="46" spans="3:13" ht="15">
      <c r="C46" s="267"/>
      <c r="J46" s="269"/>
      <c r="K46" s="45"/>
      <c r="L46" s="45"/>
      <c r="M46" s="45"/>
    </row>
    <row r="47" spans="2:13" ht="15.75">
      <c r="B47" s="281" t="s">
        <v>60</v>
      </c>
      <c r="C47" s="267"/>
      <c r="J47" s="269"/>
      <c r="K47" s="45"/>
      <c r="L47" s="45"/>
      <c r="M47" s="45"/>
    </row>
    <row r="48" spans="3:13" ht="15">
      <c r="C48" s="267"/>
      <c r="J48" s="269"/>
      <c r="K48" s="45"/>
      <c r="L48" s="45"/>
      <c r="M48" s="45"/>
    </row>
    <row r="49" spans="2:13" ht="15">
      <c r="B49" s="282" t="s">
        <v>130</v>
      </c>
      <c r="C49" s="279">
        <v>34</v>
      </c>
      <c r="J49" s="271">
        <v>21</v>
      </c>
      <c r="K49" s="45"/>
      <c r="L49" s="45"/>
      <c r="M49" s="45"/>
    </row>
    <row r="50" spans="2:13" ht="15">
      <c r="B50" s="282" t="s">
        <v>319</v>
      </c>
      <c r="C50" s="273">
        <v>317</v>
      </c>
      <c r="J50" s="274">
        <v>0</v>
      </c>
      <c r="K50" s="45"/>
      <c r="L50" s="45"/>
      <c r="M50" s="45"/>
    </row>
    <row r="51" spans="2:13" ht="15">
      <c r="B51" s="282" t="s">
        <v>302</v>
      </c>
      <c r="C51" s="273">
        <v>0</v>
      </c>
      <c r="J51" s="274">
        <v>-3775</v>
      </c>
      <c r="K51" s="45"/>
      <c r="L51" s="45"/>
      <c r="M51" s="45"/>
    </row>
    <row r="52" spans="2:13" ht="15">
      <c r="B52" s="282" t="s">
        <v>19</v>
      </c>
      <c r="C52" s="273">
        <v>662</v>
      </c>
      <c r="J52" s="274">
        <v>603</v>
      </c>
      <c r="K52" s="45"/>
      <c r="L52" s="45"/>
      <c r="M52" s="45"/>
    </row>
    <row r="53" spans="2:13" ht="15">
      <c r="B53" s="263" t="s">
        <v>20</v>
      </c>
      <c r="C53" s="162">
        <f>-8116+5318</f>
        <v>-2798</v>
      </c>
      <c r="J53" s="159">
        <v>-9622</v>
      </c>
      <c r="K53" s="45"/>
      <c r="L53" s="45"/>
      <c r="M53" s="45"/>
    </row>
    <row r="54" spans="3:13" ht="15">
      <c r="C54" s="283"/>
      <c r="J54" s="284"/>
      <c r="K54" s="45"/>
      <c r="L54" s="45"/>
      <c r="M54" s="45"/>
    </row>
    <row r="55" spans="2:13" ht="15">
      <c r="B55" s="263" t="s">
        <v>111</v>
      </c>
      <c r="C55" s="193">
        <f>SUM(C49:C53)</f>
        <v>-1785</v>
      </c>
      <c r="D55" s="277">
        <v>0</v>
      </c>
      <c r="E55" s="277">
        <v>0</v>
      </c>
      <c r="F55" s="277">
        <v>0</v>
      </c>
      <c r="G55" s="277">
        <v>0</v>
      </c>
      <c r="H55" s="277">
        <v>0</v>
      </c>
      <c r="I55" s="277">
        <v>0</v>
      </c>
      <c r="J55" s="193">
        <f>SUM(J49:J53)</f>
        <v>-12773</v>
      </c>
      <c r="K55" s="45"/>
      <c r="L55" s="45"/>
      <c r="M55" s="45"/>
    </row>
    <row r="56" spans="3:13" ht="15">
      <c r="C56" s="283"/>
      <c r="D56" s="277"/>
      <c r="E56" s="277"/>
      <c r="F56" s="277"/>
      <c r="G56" s="277"/>
      <c r="H56" s="277"/>
      <c r="I56" s="277"/>
      <c r="J56" s="284"/>
      <c r="K56" s="45"/>
      <c r="L56" s="45"/>
      <c r="M56" s="45"/>
    </row>
    <row r="57" spans="2:13" ht="15.75">
      <c r="B57" s="281" t="s">
        <v>61</v>
      </c>
      <c r="C57" s="267"/>
      <c r="J57" s="269"/>
      <c r="K57" s="45"/>
      <c r="L57" s="45"/>
      <c r="M57" s="45"/>
    </row>
    <row r="58" spans="2:13" ht="15.75">
      <c r="B58" s="281"/>
      <c r="C58" s="267"/>
      <c r="J58" s="269"/>
      <c r="K58" s="45"/>
      <c r="L58" s="45"/>
      <c r="M58" s="45"/>
    </row>
    <row r="59" spans="2:13" ht="15">
      <c r="B59" s="263" t="s">
        <v>110</v>
      </c>
      <c r="C59" s="279">
        <v>-7579</v>
      </c>
      <c r="J59" s="271">
        <v>-7784</v>
      </c>
      <c r="K59" s="45"/>
      <c r="L59" s="45"/>
      <c r="M59" s="45"/>
    </row>
    <row r="60" spans="2:13" ht="15">
      <c r="B60" s="282" t="s">
        <v>320</v>
      </c>
      <c r="C60" s="273">
        <v>17148</v>
      </c>
      <c r="J60" s="274">
        <v>-21919</v>
      </c>
      <c r="K60" s="45"/>
      <c r="L60" s="45"/>
      <c r="M60" s="45"/>
    </row>
    <row r="61" spans="2:13" ht="15">
      <c r="B61" s="282" t="s">
        <v>217</v>
      </c>
      <c r="C61" s="273">
        <v>-5745</v>
      </c>
      <c r="J61" s="274">
        <v>-5745</v>
      </c>
      <c r="K61" s="45"/>
      <c r="L61" s="45"/>
      <c r="M61" s="45"/>
    </row>
    <row r="62" spans="2:13" ht="15">
      <c r="B62" s="282" t="s">
        <v>131</v>
      </c>
      <c r="C62" s="273">
        <v>-3382</v>
      </c>
      <c r="J62" s="274">
        <v>-3578</v>
      </c>
      <c r="K62" s="45"/>
      <c r="L62" s="45"/>
      <c r="M62" s="45"/>
    </row>
    <row r="63" spans="2:13" ht="15">
      <c r="B63" s="282" t="s">
        <v>207</v>
      </c>
      <c r="C63" s="273">
        <v>-2787</v>
      </c>
      <c r="J63" s="274">
        <v>-3842</v>
      </c>
      <c r="K63" s="45"/>
      <c r="L63" s="45"/>
      <c r="M63" s="45"/>
    </row>
    <row r="64" spans="2:13" ht="15">
      <c r="B64" s="282" t="s">
        <v>172</v>
      </c>
      <c r="C64" s="162">
        <v>-1111</v>
      </c>
      <c r="J64" s="159">
        <v>-1206</v>
      </c>
      <c r="K64" s="45"/>
      <c r="L64" s="45"/>
      <c r="M64" s="45"/>
    </row>
    <row r="65" spans="3:13" ht="15">
      <c r="C65" s="283"/>
      <c r="J65" s="284"/>
      <c r="K65" s="45"/>
      <c r="L65" s="45"/>
      <c r="M65" s="45"/>
    </row>
    <row r="66" spans="2:13" ht="15">
      <c r="B66" s="263" t="s">
        <v>219</v>
      </c>
      <c r="C66" s="280">
        <f>SUM(C59:C64)</f>
        <v>-3456</v>
      </c>
      <c r="D66" s="285">
        <v>0</v>
      </c>
      <c r="E66" s="285">
        <v>0</v>
      </c>
      <c r="F66" s="285">
        <v>0</v>
      </c>
      <c r="G66" s="285">
        <v>0</v>
      </c>
      <c r="H66" s="285">
        <v>0</v>
      </c>
      <c r="I66" s="277">
        <v>0</v>
      </c>
      <c r="J66" s="280">
        <f>SUM(J59:J64)</f>
        <v>-44074</v>
      </c>
      <c r="K66" s="45"/>
      <c r="L66" s="45"/>
      <c r="M66" s="45"/>
    </row>
    <row r="67" spans="3:13" ht="15">
      <c r="C67" s="267"/>
      <c r="J67" s="269"/>
      <c r="K67" s="45"/>
      <c r="L67" s="45"/>
      <c r="M67" s="45"/>
    </row>
    <row r="68" spans="2:13" ht="15.75">
      <c r="B68" s="281" t="s">
        <v>303</v>
      </c>
      <c r="C68" s="177">
        <f>C45+C55+C66</f>
        <v>9387</v>
      </c>
      <c r="D68" s="276">
        <v>0</v>
      </c>
      <c r="E68" s="276">
        <v>0</v>
      </c>
      <c r="F68" s="276">
        <v>0</v>
      </c>
      <c r="G68" s="276">
        <v>0</v>
      </c>
      <c r="H68" s="276">
        <v>0</v>
      </c>
      <c r="I68" s="277">
        <v>0</v>
      </c>
      <c r="J68" s="278">
        <f>J45+J55+J66</f>
        <v>-13076</v>
      </c>
      <c r="K68" s="45"/>
      <c r="L68" s="45"/>
      <c r="M68" s="45"/>
    </row>
    <row r="69" spans="3:13" ht="15">
      <c r="C69" s="267"/>
      <c r="J69" s="269"/>
      <c r="K69" s="45"/>
      <c r="L69" s="45"/>
      <c r="M69" s="45"/>
    </row>
    <row r="70" spans="2:13" ht="15.75">
      <c r="B70" s="281" t="s">
        <v>62</v>
      </c>
      <c r="C70" s="286">
        <v>347</v>
      </c>
      <c r="D70" s="276"/>
      <c r="E70" s="276"/>
      <c r="F70" s="276"/>
      <c r="G70" s="276"/>
      <c r="H70" s="276"/>
      <c r="I70" s="277"/>
      <c r="J70" s="287">
        <v>15284</v>
      </c>
      <c r="K70" s="45"/>
      <c r="L70" s="45"/>
      <c r="M70" s="45"/>
    </row>
    <row r="71" spans="2:13" ht="15.75">
      <c r="B71" s="281"/>
      <c r="C71" s="283"/>
      <c r="J71" s="284"/>
      <c r="K71" s="45"/>
      <c r="L71" s="45"/>
      <c r="M71" s="45"/>
    </row>
    <row r="72" spans="2:13" ht="16.5" thickBot="1">
      <c r="B72" s="281" t="s">
        <v>63</v>
      </c>
      <c r="C72" s="288">
        <f>SUM(C68:C70)</f>
        <v>9734</v>
      </c>
      <c r="D72" s="289" t="e">
        <v>#REF!</v>
      </c>
      <c r="E72" s="289" t="e">
        <v>#REF!</v>
      </c>
      <c r="F72" s="289" t="e">
        <v>#REF!</v>
      </c>
      <c r="G72" s="289" t="e">
        <v>#REF!</v>
      </c>
      <c r="H72" s="289" t="e">
        <v>#REF!</v>
      </c>
      <c r="I72" s="290">
        <v>0</v>
      </c>
      <c r="J72" s="291">
        <f>SUM(J68:J70)</f>
        <v>2208</v>
      </c>
      <c r="K72" s="45"/>
      <c r="L72" s="45"/>
      <c r="M72" s="45"/>
    </row>
    <row r="73" spans="3:13" ht="15">
      <c r="C73" s="267"/>
      <c r="J73" s="269"/>
      <c r="K73" s="45"/>
      <c r="L73" s="45"/>
      <c r="M73" s="45"/>
    </row>
    <row r="74" spans="2:13" ht="15.75">
      <c r="B74" s="281" t="s">
        <v>64</v>
      </c>
      <c r="C74" s="267"/>
      <c r="J74" s="292"/>
      <c r="K74" s="45"/>
      <c r="L74" s="45"/>
      <c r="M74" s="45"/>
    </row>
    <row r="75" spans="2:13" ht="15">
      <c r="B75" s="263" t="s">
        <v>215</v>
      </c>
      <c r="C75" s="177">
        <v>1</v>
      </c>
      <c r="J75" s="177">
        <v>1</v>
      </c>
      <c r="K75" s="45"/>
      <c r="L75" s="45"/>
      <c r="M75" s="45"/>
    </row>
    <row r="76" spans="2:13" ht="15">
      <c r="B76" s="263" t="s">
        <v>65</v>
      </c>
      <c r="C76" s="177">
        <f>+'BS '!C28</f>
        <v>23114</v>
      </c>
      <c r="J76" s="177">
        <v>17388</v>
      </c>
      <c r="K76" s="45"/>
      <c r="L76" s="45"/>
      <c r="M76" s="45"/>
    </row>
    <row r="77" spans="2:13" ht="15">
      <c r="B77" s="263" t="s">
        <v>66</v>
      </c>
      <c r="C77" s="177">
        <v>-13381</v>
      </c>
      <c r="J77" s="177">
        <v>-15181</v>
      </c>
      <c r="K77" s="45"/>
      <c r="L77" s="45"/>
      <c r="M77" s="45"/>
    </row>
    <row r="78" spans="3:13" ht="16.5" thickBot="1">
      <c r="C78" s="213">
        <f>SUM(C75:C77)</f>
        <v>9734</v>
      </c>
      <c r="D78" s="289">
        <v>0</v>
      </c>
      <c r="E78" s="289">
        <v>0</v>
      </c>
      <c r="F78" s="289">
        <v>0</v>
      </c>
      <c r="G78" s="289">
        <v>0</v>
      </c>
      <c r="H78" s="289">
        <v>0</v>
      </c>
      <c r="I78" s="290">
        <v>0</v>
      </c>
      <c r="J78" s="213">
        <f>SUM(J75:J77)</f>
        <v>2208</v>
      </c>
      <c r="K78" s="45"/>
      <c r="L78" s="45"/>
      <c r="M78" s="45"/>
    </row>
    <row r="79" spans="3:13" ht="15.75">
      <c r="C79" s="193"/>
      <c r="D79" s="290"/>
      <c r="E79" s="290"/>
      <c r="F79" s="290"/>
      <c r="G79" s="290"/>
      <c r="H79" s="290"/>
      <c r="I79" s="290"/>
      <c r="J79" s="193"/>
      <c r="K79" s="45"/>
      <c r="L79" s="45"/>
      <c r="M79" s="45"/>
    </row>
    <row r="80" spans="3:13" ht="15.75">
      <c r="C80" s="293"/>
      <c r="D80" s="290"/>
      <c r="E80" s="290"/>
      <c r="F80" s="290"/>
      <c r="G80" s="290"/>
      <c r="H80" s="290"/>
      <c r="I80" s="290"/>
      <c r="J80" s="218"/>
      <c r="K80" s="45"/>
      <c r="L80" s="45"/>
      <c r="M80" s="45"/>
    </row>
    <row r="81" spans="2:13" ht="15">
      <c r="B81" s="334" t="s">
        <v>325</v>
      </c>
      <c r="C81" s="345"/>
      <c r="D81" s="345"/>
      <c r="E81" s="345"/>
      <c r="F81" s="345"/>
      <c r="G81" s="345"/>
      <c r="H81" s="345"/>
      <c r="I81" s="345"/>
      <c r="J81" s="345"/>
      <c r="K81" s="45"/>
      <c r="L81" s="45"/>
      <c r="M81" s="45"/>
    </row>
    <row r="82" spans="2:13" ht="15">
      <c r="B82" s="345"/>
      <c r="C82" s="345"/>
      <c r="D82" s="345"/>
      <c r="E82" s="345"/>
      <c r="F82" s="345"/>
      <c r="G82" s="345"/>
      <c r="H82" s="345"/>
      <c r="I82" s="345"/>
      <c r="J82" s="345"/>
      <c r="K82" s="45"/>
      <c r="L82" s="45"/>
      <c r="M82" s="45"/>
    </row>
    <row r="83" spans="3:13" ht="15">
      <c r="C83" s="267"/>
      <c r="D83" s="276" t="e">
        <f aca="true" t="shared" si="0" ref="D83:I83">D72-D78</f>
        <v>#REF!</v>
      </c>
      <c r="E83" s="276" t="e">
        <f t="shared" si="0"/>
        <v>#REF!</v>
      </c>
      <c r="F83" s="276" t="e">
        <f t="shared" si="0"/>
        <v>#REF!</v>
      </c>
      <c r="G83" s="276" t="e">
        <f t="shared" si="0"/>
        <v>#REF!</v>
      </c>
      <c r="H83" s="276" t="e">
        <f t="shared" si="0"/>
        <v>#REF!</v>
      </c>
      <c r="I83" s="277">
        <f t="shared" si="0"/>
        <v>0</v>
      </c>
      <c r="J83" s="294"/>
      <c r="K83" s="45"/>
      <c r="L83" s="45"/>
      <c r="M83" s="45"/>
    </row>
    <row r="84" spans="2:13" ht="15">
      <c r="B84" s="184"/>
      <c r="J84" s="294"/>
      <c r="K84" s="45"/>
      <c r="L84" s="45"/>
      <c r="M84" s="45"/>
    </row>
    <row r="85" spans="10:13" ht="15">
      <c r="J85" s="294"/>
      <c r="K85" s="45"/>
      <c r="L85" s="45"/>
      <c r="M85" s="45"/>
    </row>
    <row r="86" spans="10:13" ht="15">
      <c r="J86" s="294"/>
      <c r="K86" s="45"/>
      <c r="L86" s="45"/>
      <c r="M86" s="45"/>
    </row>
    <row r="87" spans="10:13" ht="15">
      <c r="J87" s="294"/>
      <c r="K87" s="45"/>
      <c r="L87" s="45"/>
      <c r="M87" s="45"/>
    </row>
    <row r="88" spans="10:13" ht="15">
      <c r="J88" s="294"/>
      <c r="K88" s="45"/>
      <c r="L88" s="45"/>
      <c r="M88" s="45"/>
    </row>
    <row r="89" spans="2:13" ht="15">
      <c r="B89" s="295"/>
      <c r="K89" s="45"/>
      <c r="L89" s="45"/>
      <c r="M89" s="45"/>
    </row>
    <row r="90" spans="11:13" ht="15">
      <c r="K90" s="45"/>
      <c r="L90" s="45"/>
      <c r="M90" s="45"/>
    </row>
    <row r="91" spans="11:13" ht="15">
      <c r="K91" s="45"/>
      <c r="L91" s="45"/>
      <c r="M91" s="45"/>
    </row>
    <row r="92" spans="11:13" ht="15">
      <c r="K92" s="45"/>
      <c r="L92" s="45"/>
      <c r="M92" s="45"/>
    </row>
    <row r="93" spans="11:13" ht="15">
      <c r="K93" s="45"/>
      <c r="L93" s="45"/>
      <c r="M93" s="45"/>
    </row>
    <row r="94" spans="11:13" ht="15">
      <c r="K94" s="45"/>
      <c r="L94" s="45"/>
      <c r="M94" s="45"/>
    </row>
    <row r="95" spans="11:13" ht="15">
      <c r="K95" s="45"/>
      <c r="L95" s="45"/>
      <c r="M95" s="45"/>
    </row>
    <row r="96" spans="11:13" ht="15">
      <c r="K96" s="45"/>
      <c r="L96" s="45"/>
      <c r="M96" s="45"/>
    </row>
    <row r="97" spans="11:13" ht="15">
      <c r="K97" s="45"/>
      <c r="L97" s="45"/>
      <c r="M97" s="45"/>
    </row>
    <row r="98" spans="11:13" ht="15">
      <c r="K98" s="45"/>
      <c r="L98" s="45"/>
      <c r="M98" s="45"/>
    </row>
    <row r="99" spans="11:13" ht="15">
      <c r="K99" s="45"/>
      <c r="L99" s="45"/>
      <c r="M99" s="45"/>
    </row>
    <row r="100" spans="11:13" ht="15">
      <c r="K100" s="45"/>
      <c r="L100" s="45"/>
      <c r="M100" s="45"/>
    </row>
    <row r="101" spans="11:13" ht="15">
      <c r="K101" s="45"/>
      <c r="L101" s="45"/>
      <c r="M101" s="45"/>
    </row>
    <row r="102" spans="11:13" ht="15">
      <c r="K102" s="45"/>
      <c r="L102" s="45"/>
      <c r="M102" s="45"/>
    </row>
    <row r="103" spans="11:13" ht="15">
      <c r="K103" s="45"/>
      <c r="L103" s="45"/>
      <c r="M103" s="45"/>
    </row>
    <row r="104" spans="11:13" ht="15">
      <c r="K104" s="45"/>
      <c r="L104" s="45"/>
      <c r="M104" s="45"/>
    </row>
    <row r="105" spans="11:13" ht="15">
      <c r="K105" s="45"/>
      <c r="L105" s="45"/>
      <c r="M105" s="45"/>
    </row>
    <row r="106" spans="11:13" ht="15">
      <c r="K106" s="45"/>
      <c r="L106" s="45"/>
      <c r="M106" s="45"/>
    </row>
    <row r="107" spans="11:13" ht="15">
      <c r="K107" s="45"/>
      <c r="L107" s="45"/>
      <c r="M107" s="45"/>
    </row>
    <row r="108" spans="11:13" ht="15">
      <c r="K108" s="45"/>
      <c r="L108" s="45"/>
      <c r="M108" s="45"/>
    </row>
    <row r="109" spans="11:13" ht="15">
      <c r="K109" s="45"/>
      <c r="L109" s="45"/>
      <c r="M109" s="45"/>
    </row>
    <row r="110" spans="11:13" ht="15">
      <c r="K110" s="45"/>
      <c r="L110" s="45"/>
      <c r="M110" s="45"/>
    </row>
    <row r="130" spans="2:9" ht="38.25" customHeight="1">
      <c r="B130" s="266"/>
      <c r="D130" s="266"/>
      <c r="E130" s="266"/>
      <c r="F130" s="266"/>
      <c r="G130" s="266"/>
      <c r="H130" s="266"/>
      <c r="I130" s="268"/>
    </row>
    <row r="131" spans="2:9" ht="15">
      <c r="B131" s="266"/>
      <c r="D131" s="266"/>
      <c r="E131" s="266"/>
      <c r="F131" s="266"/>
      <c r="G131" s="266"/>
      <c r="H131" s="266"/>
      <c r="I131" s="268"/>
    </row>
    <row r="134" ht="51.75" customHeight="1"/>
    <row r="135" ht="9" customHeight="1"/>
    <row r="136" ht="6" customHeight="1"/>
    <row r="238" ht="30" customHeight="1"/>
    <row r="241" ht="30" customHeight="1"/>
    <row r="243" ht="29.25" customHeight="1"/>
    <row r="253" ht="15">
      <c r="B253" s="263" t="s">
        <v>22</v>
      </c>
    </row>
    <row r="254" ht="15">
      <c r="B254" s="263" t="s">
        <v>21</v>
      </c>
    </row>
    <row r="300" spans="2:9" ht="15">
      <c r="B300" s="266"/>
      <c r="D300" s="266"/>
      <c r="E300" s="266"/>
      <c r="F300" s="266"/>
      <c r="G300" s="266"/>
      <c r="H300" s="266"/>
      <c r="I300" s="268"/>
    </row>
  </sheetData>
  <sheetProtection/>
  <mergeCells count="3">
    <mergeCell ref="F13:G13"/>
    <mergeCell ref="B81:J82"/>
    <mergeCell ref="C9:J9"/>
  </mergeCells>
  <printOptions/>
  <pageMargins left="1.1" right="0" top="0.48" bottom="0.28" header="0.2" footer="0.2"/>
  <pageSetup fitToHeight="1" fitToWidth="1" horizontalDpi="600" verticalDpi="600" orientation="portrait" paperSize="9" scale="62" r:id="rId2"/>
  <headerFooter alignWithMargins="0">
    <oddFooter>&amp;C9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W292"/>
  <sheetViews>
    <sheetView zoomScale="75" zoomScaleNormal="75" zoomScalePageLayoutView="0" workbookViewId="0" topLeftCell="A1">
      <selection activeCell="K30" sqref="K30"/>
    </sheetView>
  </sheetViews>
  <sheetFormatPr defaultColWidth="9.140625" defaultRowHeight="12.75"/>
  <cols>
    <col min="1" max="1" width="1.57421875" style="48" customWidth="1"/>
    <col min="2" max="2" width="42.7109375" style="48" customWidth="1"/>
    <col min="3" max="3" width="13.57421875" style="62" customWidth="1"/>
    <col min="4" max="4" width="2.7109375" style="62" customWidth="1"/>
    <col min="5" max="5" width="15.8515625" style="62" customWidth="1"/>
    <col min="6" max="6" width="2.00390625" style="62" customWidth="1"/>
    <col min="7" max="7" width="15.140625" style="62" customWidth="1"/>
    <col min="8" max="8" width="3.140625" style="62" customWidth="1"/>
    <col min="9" max="9" width="14.421875" style="84" customWidth="1"/>
    <col min="10" max="10" width="3.7109375" style="62" customWidth="1"/>
    <col min="11" max="11" width="17.57421875" style="84" customWidth="1"/>
    <col min="12" max="12" width="3.140625" style="62" customWidth="1"/>
    <col min="13" max="13" width="11.421875" style="84" customWidth="1"/>
    <col min="14" max="14" width="14.57421875" style="62" bestFit="1" customWidth="1"/>
    <col min="15" max="16384" width="9.140625" style="48" customWidth="1"/>
  </cols>
  <sheetData>
    <row r="1" spans="3:23" s="4" customFormat="1" ht="20.25">
      <c r="C1" s="34"/>
      <c r="D1" s="34"/>
      <c r="E1" s="34"/>
      <c r="F1" s="34"/>
      <c r="G1" s="35"/>
      <c r="H1" s="35"/>
      <c r="I1" s="77"/>
      <c r="J1" s="35"/>
      <c r="K1" s="77"/>
      <c r="L1" s="35"/>
      <c r="M1" s="86"/>
      <c r="N1" s="35"/>
      <c r="O1" s="23"/>
      <c r="P1" s="22"/>
      <c r="Q1" s="22"/>
      <c r="R1" s="1"/>
      <c r="S1" s="2"/>
      <c r="T1" s="2"/>
      <c r="U1" s="2"/>
      <c r="V1" s="2"/>
      <c r="W1" s="2"/>
    </row>
    <row r="2" spans="3:23" s="4" customFormat="1" ht="20.25">
      <c r="C2" s="34"/>
      <c r="D2" s="34"/>
      <c r="E2" s="34"/>
      <c r="F2" s="34"/>
      <c r="G2" s="35"/>
      <c r="H2" s="35"/>
      <c r="I2" s="77"/>
      <c r="J2" s="35"/>
      <c r="K2" s="77"/>
      <c r="L2" s="35"/>
      <c r="M2" s="86"/>
      <c r="N2" s="35"/>
      <c r="O2" s="23"/>
      <c r="P2" s="22"/>
      <c r="Q2" s="22"/>
      <c r="R2" s="1"/>
      <c r="S2" s="2"/>
      <c r="T2" s="2"/>
      <c r="U2" s="2"/>
      <c r="V2" s="2"/>
      <c r="W2" s="2"/>
    </row>
    <row r="3" spans="2:23" s="4" customFormat="1" ht="20.25">
      <c r="B3" s="8" t="s">
        <v>135</v>
      </c>
      <c r="C3" s="34"/>
      <c r="D3" s="34"/>
      <c r="E3" s="34"/>
      <c r="F3" s="34"/>
      <c r="G3" s="35"/>
      <c r="H3" s="35"/>
      <c r="I3" s="77"/>
      <c r="J3" s="35"/>
      <c r="K3" s="77"/>
      <c r="L3" s="35"/>
      <c r="M3" s="86"/>
      <c r="N3" s="35"/>
      <c r="O3" s="23"/>
      <c r="P3" s="22"/>
      <c r="Q3" s="22"/>
      <c r="R3" s="1"/>
      <c r="S3" s="2"/>
      <c r="T3" s="2"/>
      <c r="U3" s="2"/>
      <c r="V3" s="2"/>
      <c r="W3" s="2"/>
    </row>
    <row r="4" spans="2:23" s="4" customFormat="1" ht="20.25">
      <c r="B4" s="8"/>
      <c r="C4" s="34"/>
      <c r="D4" s="34"/>
      <c r="E4" s="34"/>
      <c r="F4" s="34"/>
      <c r="G4" s="12"/>
      <c r="H4" s="35"/>
      <c r="I4" s="77"/>
      <c r="J4" s="35"/>
      <c r="K4" s="77"/>
      <c r="L4" s="35"/>
      <c r="M4" s="86"/>
      <c r="N4" s="35"/>
      <c r="O4" s="23"/>
      <c r="P4" s="22"/>
      <c r="Q4" s="22"/>
      <c r="R4" s="1"/>
      <c r="S4" s="2"/>
      <c r="T4" s="2"/>
      <c r="U4" s="2"/>
      <c r="V4" s="2"/>
      <c r="W4" s="2"/>
    </row>
    <row r="5" spans="2:18" s="4" customFormat="1" ht="15">
      <c r="B5" s="25" t="str">
        <f>+'Notes-pg 6'!A5</f>
        <v>QUARTERLY REPORT FOR THE THIRD QUARTER ENDED 30 APRIL 2011</v>
      </c>
      <c r="C5" s="34"/>
      <c r="D5" s="34"/>
      <c r="E5" s="34"/>
      <c r="F5" s="34"/>
      <c r="G5" s="35"/>
      <c r="H5" s="35"/>
      <c r="I5" s="77"/>
      <c r="J5" s="35"/>
      <c r="K5" s="77"/>
      <c r="L5" s="35"/>
      <c r="M5" s="86"/>
      <c r="N5" s="35"/>
      <c r="O5" s="23"/>
      <c r="P5" s="22"/>
      <c r="Q5" s="22"/>
      <c r="R5" s="3"/>
    </row>
    <row r="6" spans="2:18" s="4" customFormat="1" ht="12.75" customHeight="1">
      <c r="B6" s="26"/>
      <c r="C6" s="37"/>
      <c r="D6" s="37"/>
      <c r="E6" s="37"/>
      <c r="F6" s="37"/>
      <c r="G6" s="36"/>
      <c r="H6" s="36"/>
      <c r="I6" s="78"/>
      <c r="J6" s="36"/>
      <c r="K6" s="78"/>
      <c r="L6" s="36"/>
      <c r="M6" s="87"/>
      <c r="N6" s="36"/>
      <c r="O6" s="22"/>
      <c r="P6" s="22"/>
      <c r="Q6" s="22"/>
      <c r="R6" s="3"/>
    </row>
    <row r="7" spans="2:18" s="4" customFormat="1" ht="15">
      <c r="B7" s="39" t="s">
        <v>148</v>
      </c>
      <c r="G7" s="36"/>
      <c r="H7" s="36"/>
      <c r="I7" s="78"/>
      <c r="J7" s="36"/>
      <c r="K7" s="78"/>
      <c r="L7" s="36"/>
      <c r="M7" s="87"/>
      <c r="N7" s="36"/>
      <c r="O7" s="22"/>
      <c r="P7" s="22"/>
      <c r="Q7" s="22"/>
      <c r="R7" s="3"/>
    </row>
    <row r="8" spans="2:18" s="4" customFormat="1" ht="15">
      <c r="B8" s="40"/>
      <c r="C8" s="38"/>
      <c r="D8" s="38"/>
      <c r="E8" s="38"/>
      <c r="F8" s="38"/>
      <c r="G8" s="36"/>
      <c r="H8" s="36"/>
      <c r="I8" s="78"/>
      <c r="J8" s="36"/>
      <c r="K8" s="78"/>
      <c r="L8" s="36"/>
      <c r="M8" s="87"/>
      <c r="N8" s="36"/>
      <c r="O8" s="22"/>
      <c r="P8" s="22"/>
      <c r="Q8" s="22"/>
      <c r="R8" s="3"/>
    </row>
    <row r="9" spans="2:18" s="4" customFormat="1" ht="15">
      <c r="B9" s="41"/>
      <c r="C9" s="38"/>
      <c r="D9" s="38"/>
      <c r="E9" s="38"/>
      <c r="F9" s="38"/>
      <c r="G9" s="36"/>
      <c r="H9" s="36"/>
      <c r="I9" s="78"/>
      <c r="J9" s="36"/>
      <c r="K9" s="78"/>
      <c r="L9" s="36"/>
      <c r="M9" s="87"/>
      <c r="N9" s="36"/>
      <c r="O9" s="22"/>
      <c r="P9" s="22"/>
      <c r="Q9" s="22"/>
      <c r="R9" s="3"/>
    </row>
    <row r="10" spans="3:13" s="42" customFormat="1" ht="15" customHeight="1">
      <c r="C10" s="52" t="s">
        <v>150</v>
      </c>
      <c r="D10" s="52"/>
      <c r="E10" s="52" t="s">
        <v>208</v>
      </c>
      <c r="F10" s="52"/>
      <c r="G10" s="52" t="s">
        <v>149</v>
      </c>
      <c r="H10" s="52"/>
      <c r="I10" s="52" t="s">
        <v>176</v>
      </c>
      <c r="J10" s="52"/>
      <c r="K10" s="52" t="s">
        <v>305</v>
      </c>
      <c r="L10" s="52"/>
      <c r="M10" s="52" t="s">
        <v>175</v>
      </c>
    </row>
    <row r="11" spans="2:13" s="42" customFormat="1" ht="15">
      <c r="B11" s="44"/>
      <c r="C11" s="52" t="s">
        <v>67</v>
      </c>
      <c r="D11" s="52"/>
      <c r="E11" s="52" t="s">
        <v>198</v>
      </c>
      <c r="F11" s="52"/>
      <c r="G11" s="52" t="s">
        <v>165</v>
      </c>
      <c r="H11" s="52"/>
      <c r="I11" s="52" t="s">
        <v>304</v>
      </c>
      <c r="J11" s="52"/>
      <c r="K11" s="52" t="s">
        <v>174</v>
      </c>
      <c r="L11" s="52"/>
      <c r="M11" s="52" t="s">
        <v>199</v>
      </c>
    </row>
    <row r="12" spans="2:13" s="42" customFormat="1" ht="15" customHeight="1">
      <c r="B12" s="44"/>
      <c r="H12" s="52"/>
      <c r="I12" s="52" t="s">
        <v>205</v>
      </c>
      <c r="J12" s="52"/>
      <c r="K12" s="52"/>
      <c r="L12" s="52"/>
      <c r="M12" s="52"/>
    </row>
    <row r="13" spans="2:13" s="42" customFormat="1" ht="15" customHeight="1">
      <c r="B13" s="44"/>
      <c r="C13" s="52"/>
      <c r="D13" s="52"/>
      <c r="E13" s="52"/>
      <c r="F13" s="52"/>
      <c r="G13" s="52"/>
      <c r="H13" s="52"/>
      <c r="I13" s="52" t="s">
        <v>173</v>
      </c>
      <c r="J13" s="52"/>
      <c r="K13" s="52"/>
      <c r="L13" s="52"/>
      <c r="M13" s="52"/>
    </row>
    <row r="14" spans="2:13" s="42" customFormat="1" ht="15" customHeight="1">
      <c r="B14" s="44"/>
      <c r="C14" s="52" t="s">
        <v>42</v>
      </c>
      <c r="D14" s="52"/>
      <c r="E14" s="52" t="s">
        <v>42</v>
      </c>
      <c r="F14" s="52"/>
      <c r="G14" s="52" t="s">
        <v>42</v>
      </c>
      <c r="H14" s="52"/>
      <c r="I14" s="52" t="s">
        <v>42</v>
      </c>
      <c r="J14" s="52"/>
      <c r="K14" s="52" t="s">
        <v>42</v>
      </c>
      <c r="L14" s="52"/>
      <c r="M14" s="52" t="s">
        <v>42</v>
      </c>
    </row>
    <row r="15" spans="2:13" s="42" customFormat="1" ht="15" customHeight="1">
      <c r="B15" s="44"/>
      <c r="C15" s="52"/>
      <c r="D15" s="52"/>
      <c r="E15" s="52"/>
      <c r="F15" s="52"/>
      <c r="G15" s="52"/>
      <c r="H15" s="52"/>
      <c r="I15" s="52"/>
      <c r="J15" s="52"/>
      <c r="K15" s="52"/>
      <c r="L15" s="52"/>
      <c r="M15" s="52"/>
    </row>
    <row r="16" spans="2:13" s="42" customFormat="1" ht="15" customHeight="1">
      <c r="B16" s="44"/>
      <c r="C16" s="52"/>
      <c r="D16" s="52"/>
      <c r="E16" s="52"/>
      <c r="F16" s="52"/>
      <c r="G16" s="52"/>
      <c r="H16" s="52"/>
      <c r="I16" s="52"/>
      <c r="J16" s="52"/>
      <c r="K16" s="52"/>
      <c r="L16" s="52"/>
      <c r="M16" s="52"/>
    </row>
    <row r="17" spans="2:14" ht="12.75" customHeight="1">
      <c r="B17" s="45"/>
      <c r="C17" s="46"/>
      <c r="D17" s="46"/>
      <c r="E17" s="46"/>
      <c r="F17" s="46"/>
      <c r="G17" s="46"/>
      <c r="H17" s="43"/>
      <c r="I17" s="43"/>
      <c r="J17" s="43"/>
      <c r="K17" s="43"/>
      <c r="L17" s="43"/>
      <c r="M17" s="46"/>
      <c r="N17" s="48"/>
    </row>
    <row r="18" spans="2:14" ht="12.75" customHeight="1">
      <c r="B18" s="68" t="s">
        <v>209</v>
      </c>
      <c r="C18" s="49">
        <v>205176</v>
      </c>
      <c r="D18" s="50"/>
      <c r="E18" s="306">
        <v>4221</v>
      </c>
      <c r="F18" s="50"/>
      <c r="G18" s="51">
        <v>74368</v>
      </c>
      <c r="H18" s="51"/>
      <c r="I18" s="79">
        <f>SUM(C18:H18)</f>
        <v>283765</v>
      </c>
      <c r="J18" s="51"/>
      <c r="K18" s="79">
        <v>3490</v>
      </c>
      <c r="L18" s="51"/>
      <c r="M18" s="53">
        <f>+I18+K18</f>
        <v>287255</v>
      </c>
      <c r="N18" s="48"/>
    </row>
    <row r="19" spans="2:14" ht="12.75" customHeight="1">
      <c r="B19" s="45"/>
      <c r="C19" s="53"/>
      <c r="D19" s="53"/>
      <c r="E19" s="53"/>
      <c r="F19" s="53"/>
      <c r="G19" s="54"/>
      <c r="H19" s="51"/>
      <c r="I19" s="79"/>
      <c r="J19" s="51"/>
      <c r="K19" s="79"/>
      <c r="L19" s="51"/>
      <c r="M19" s="53"/>
      <c r="N19" s="48"/>
    </row>
    <row r="20" spans="2:14" ht="12.75" customHeight="1">
      <c r="B20" s="45" t="s">
        <v>118</v>
      </c>
      <c r="C20" s="55">
        <v>0</v>
      </c>
      <c r="D20" s="55"/>
      <c r="E20" s="55">
        <v>0</v>
      </c>
      <c r="F20" s="55"/>
      <c r="G20" s="55">
        <f>+'P&amp;L'!H42</f>
        <v>23824</v>
      </c>
      <c r="H20" s="73"/>
      <c r="I20" s="79">
        <f>SUM(C20:H20)</f>
        <v>23824</v>
      </c>
      <c r="J20" s="73"/>
      <c r="K20" s="85">
        <f>+'P&amp;L'!H43</f>
        <v>0</v>
      </c>
      <c r="L20" s="73"/>
      <c r="M20" s="53">
        <f>+I20+K20</f>
        <v>23824</v>
      </c>
      <c r="N20" s="56"/>
    </row>
    <row r="21" spans="2:14" ht="12.75" customHeight="1">
      <c r="B21" s="45"/>
      <c r="C21" s="55"/>
      <c r="D21" s="55"/>
      <c r="E21" s="55"/>
      <c r="F21" s="55"/>
      <c r="G21" s="55"/>
      <c r="H21" s="73"/>
      <c r="I21" s="79"/>
      <c r="J21" s="73"/>
      <c r="K21" s="85"/>
      <c r="L21" s="73"/>
      <c r="M21" s="53"/>
      <c r="N21" s="56"/>
    </row>
    <row r="22" spans="2:14" ht="12.75" customHeight="1">
      <c r="B22" s="45" t="s">
        <v>231</v>
      </c>
      <c r="C22" s="55">
        <v>0</v>
      </c>
      <c r="D22" s="55"/>
      <c r="E22" s="55">
        <v>0</v>
      </c>
      <c r="F22" s="55"/>
      <c r="G22" s="55">
        <v>0</v>
      </c>
      <c r="H22" s="73"/>
      <c r="I22" s="79">
        <f>SUM(C22:H22)</f>
        <v>0</v>
      </c>
      <c r="J22" s="73"/>
      <c r="K22" s="85">
        <v>-3490</v>
      </c>
      <c r="L22" s="73"/>
      <c r="M22" s="79">
        <f>+I22+K22</f>
        <v>-3490</v>
      </c>
      <c r="N22" s="56"/>
    </row>
    <row r="23" spans="2:14" ht="12.75" customHeight="1">
      <c r="B23" s="45"/>
      <c r="C23" s="55"/>
      <c r="D23" s="55"/>
      <c r="E23" s="55"/>
      <c r="F23" s="55"/>
      <c r="G23" s="55"/>
      <c r="H23" s="73"/>
      <c r="I23" s="79"/>
      <c r="J23" s="73"/>
      <c r="K23" s="85"/>
      <c r="L23" s="73"/>
      <c r="M23" s="79"/>
      <c r="N23" s="56"/>
    </row>
    <row r="24" spans="2:14" ht="15.75" customHeight="1">
      <c r="B24" s="45" t="s">
        <v>286</v>
      </c>
      <c r="C24" s="55">
        <v>0</v>
      </c>
      <c r="D24" s="55"/>
      <c r="E24" s="55">
        <v>0</v>
      </c>
      <c r="F24" s="55"/>
      <c r="G24" s="55">
        <v>-5745</v>
      </c>
      <c r="H24" s="73"/>
      <c r="I24" s="79">
        <f>SUM(C24:H24)</f>
        <v>-5745</v>
      </c>
      <c r="J24" s="73"/>
      <c r="K24" s="85">
        <v>0</v>
      </c>
      <c r="L24" s="73"/>
      <c r="M24" s="79">
        <f>+I24+K24</f>
        <v>-5745</v>
      </c>
      <c r="N24" s="56"/>
    </row>
    <row r="25" spans="2:14" ht="12.75" customHeight="1">
      <c r="B25" s="45"/>
      <c r="C25" s="57"/>
      <c r="D25" s="57"/>
      <c r="E25" s="57"/>
      <c r="F25" s="57"/>
      <c r="G25" s="57"/>
      <c r="H25" s="72"/>
      <c r="I25" s="76"/>
      <c r="J25" s="72"/>
      <c r="K25" s="76"/>
      <c r="L25" s="72"/>
      <c r="M25" s="75"/>
      <c r="N25" s="56"/>
    </row>
    <row r="26" spans="2:14" ht="18" customHeight="1" thickBot="1">
      <c r="B26" s="65" t="s">
        <v>321</v>
      </c>
      <c r="C26" s="59">
        <f>SUM(C18:C25)</f>
        <v>205176</v>
      </c>
      <c r="D26" s="59"/>
      <c r="E26" s="59">
        <f>SUM(E18:E25)</f>
        <v>4221</v>
      </c>
      <c r="F26" s="59"/>
      <c r="G26" s="59">
        <f>SUM(G18:G25)</f>
        <v>92447</v>
      </c>
      <c r="H26" s="59"/>
      <c r="I26" s="80">
        <f>SUM(C26:H26)</f>
        <v>301844</v>
      </c>
      <c r="J26" s="59"/>
      <c r="K26" s="83">
        <f>SUM(K18:K25)</f>
        <v>0</v>
      </c>
      <c r="L26" s="59"/>
      <c r="M26" s="83">
        <f>+I26+K26</f>
        <v>301844</v>
      </c>
      <c r="N26" s="58"/>
    </row>
    <row r="27" spans="2:14" ht="12.75" customHeight="1">
      <c r="B27" s="45"/>
      <c r="C27" s="55"/>
      <c r="D27" s="55"/>
      <c r="E27" s="55"/>
      <c r="F27" s="55"/>
      <c r="G27" s="55"/>
      <c r="H27" s="55"/>
      <c r="I27" s="81"/>
      <c r="J27" s="55"/>
      <c r="K27" s="81"/>
      <c r="L27" s="55"/>
      <c r="M27" s="81"/>
      <c r="N27" s="58"/>
    </row>
    <row r="28" spans="2:14" ht="12.75" customHeight="1">
      <c r="B28" s="74"/>
      <c r="C28" s="60"/>
      <c r="D28" s="60"/>
      <c r="E28" s="60"/>
      <c r="F28" s="60"/>
      <c r="G28" s="60"/>
      <c r="H28" s="60"/>
      <c r="I28" s="82"/>
      <c r="J28" s="60"/>
      <c r="K28" s="82"/>
      <c r="L28" s="60"/>
      <c r="M28" s="82"/>
      <c r="N28" s="58"/>
    </row>
    <row r="29" spans="2:14" ht="12.75" customHeight="1">
      <c r="B29" s="45"/>
      <c r="C29" s="60"/>
      <c r="D29" s="60"/>
      <c r="E29" s="60"/>
      <c r="F29" s="60"/>
      <c r="G29" s="60"/>
      <c r="H29" s="60"/>
      <c r="I29" s="82"/>
      <c r="J29" s="60"/>
      <c r="K29" s="82"/>
      <c r="L29" s="60"/>
      <c r="M29" s="82"/>
      <c r="N29" s="58"/>
    </row>
    <row r="30" spans="2:14" ht="12.75" customHeight="1">
      <c r="B30" s="68" t="s">
        <v>230</v>
      </c>
      <c r="C30" s="60">
        <v>205176</v>
      </c>
      <c r="D30" s="60"/>
      <c r="E30" s="60">
        <v>4221</v>
      </c>
      <c r="F30" s="60"/>
      <c r="G30" s="60">
        <v>101140</v>
      </c>
      <c r="H30" s="60"/>
      <c r="I30" s="79">
        <f>SUM(C30:H30)</f>
        <v>310537</v>
      </c>
      <c r="J30" s="60"/>
      <c r="K30" s="82">
        <v>0</v>
      </c>
      <c r="L30" s="60"/>
      <c r="M30" s="53">
        <f>+I30+K30</f>
        <v>310537</v>
      </c>
      <c r="N30" s="58"/>
    </row>
    <row r="31" spans="2:14" ht="12.75" customHeight="1">
      <c r="B31" s="68"/>
      <c r="C31" s="60"/>
      <c r="D31" s="60"/>
      <c r="E31" s="60"/>
      <c r="F31" s="60"/>
      <c r="G31" s="60"/>
      <c r="H31" s="60"/>
      <c r="I31" s="79"/>
      <c r="J31" s="60"/>
      <c r="K31" s="82"/>
      <c r="L31" s="60"/>
      <c r="M31" s="53"/>
      <c r="N31" s="58"/>
    </row>
    <row r="32" spans="2:14" ht="16.5" customHeight="1">
      <c r="B32" s="45" t="s">
        <v>118</v>
      </c>
      <c r="C32" s="55">
        <v>0</v>
      </c>
      <c r="D32" s="55"/>
      <c r="E32" s="55">
        <v>0</v>
      </c>
      <c r="F32" s="55"/>
      <c r="G32" s="55">
        <f>+'P&amp;L'!F42</f>
        <v>29458</v>
      </c>
      <c r="H32" s="51"/>
      <c r="I32" s="79">
        <f>SUM(C32:H32)</f>
        <v>29458</v>
      </c>
      <c r="J32" s="51"/>
      <c r="K32" s="79">
        <f>+'P&amp;L'!F43</f>
        <v>0</v>
      </c>
      <c r="L32" s="51"/>
      <c r="M32" s="53">
        <f>+I32+K32</f>
        <v>29458</v>
      </c>
      <c r="N32" s="56"/>
    </row>
    <row r="33" spans="2:14" ht="12.75" customHeight="1">
      <c r="B33" s="45"/>
      <c r="C33" s="55"/>
      <c r="D33" s="55"/>
      <c r="E33" s="55"/>
      <c r="F33" s="55"/>
      <c r="G33" s="55"/>
      <c r="H33" s="51"/>
      <c r="I33" s="79"/>
      <c r="J33" s="51"/>
      <c r="K33" s="79"/>
      <c r="L33" s="51"/>
      <c r="M33" s="53"/>
      <c r="N33" s="56"/>
    </row>
    <row r="34" spans="2:14" ht="12.75" customHeight="1">
      <c r="B34" s="45" t="s">
        <v>286</v>
      </c>
      <c r="C34" s="55">
        <v>0</v>
      </c>
      <c r="D34" s="55"/>
      <c r="E34" s="55">
        <v>0</v>
      </c>
      <c r="F34" s="55"/>
      <c r="G34" s="55">
        <v>-5745</v>
      </c>
      <c r="H34" s="51"/>
      <c r="I34" s="79">
        <f>SUM(C34:H34)</f>
        <v>-5745</v>
      </c>
      <c r="J34" s="51"/>
      <c r="K34" s="79">
        <v>0</v>
      </c>
      <c r="L34" s="51"/>
      <c r="M34" s="79">
        <f>+I34+K34</f>
        <v>-5745</v>
      </c>
      <c r="N34" s="56"/>
    </row>
    <row r="35" spans="2:14" ht="12.75" customHeight="1">
      <c r="B35" s="45"/>
      <c r="C35" s="55"/>
      <c r="D35" s="55"/>
      <c r="E35" s="55"/>
      <c r="F35" s="55"/>
      <c r="G35" s="55"/>
      <c r="H35" s="51"/>
      <c r="I35" s="79"/>
      <c r="J35" s="51"/>
      <c r="K35" s="79"/>
      <c r="L35" s="51"/>
      <c r="M35" s="53"/>
      <c r="N35" s="56"/>
    </row>
    <row r="36" spans="2:14" ht="18" customHeight="1" thickBot="1">
      <c r="B36" s="65" t="s">
        <v>322</v>
      </c>
      <c r="C36" s="89">
        <f>SUM(C30:C35)</f>
        <v>205176</v>
      </c>
      <c r="D36" s="89"/>
      <c r="E36" s="89">
        <f>SUM(E30:E35)</f>
        <v>4221</v>
      </c>
      <c r="F36" s="89"/>
      <c r="G36" s="89">
        <f>SUM(G30:G35)</f>
        <v>124853</v>
      </c>
      <c r="H36" s="89"/>
      <c r="I36" s="90">
        <f>SUM(I30:I35)</f>
        <v>334250</v>
      </c>
      <c r="J36" s="89"/>
      <c r="K36" s="90">
        <f>SUM(K30:K35)</f>
        <v>0</v>
      </c>
      <c r="L36" s="89"/>
      <c r="M36" s="90">
        <f>SUM(M30:M35)</f>
        <v>334250</v>
      </c>
      <c r="N36" s="58"/>
    </row>
    <row r="37" spans="2:14" ht="12.75" customHeight="1">
      <c r="B37" s="45"/>
      <c r="C37" s="55"/>
      <c r="D37" s="55"/>
      <c r="E37" s="55"/>
      <c r="F37" s="55"/>
      <c r="G37" s="55"/>
      <c r="H37" s="55"/>
      <c r="I37" s="81"/>
      <c r="J37" s="55"/>
      <c r="K37" s="81"/>
      <c r="L37" s="55"/>
      <c r="M37" s="81"/>
      <c r="N37" s="58"/>
    </row>
    <row r="38" spans="2:14" ht="12.75" customHeight="1">
      <c r="B38" s="71"/>
      <c r="C38" s="55"/>
      <c r="D38" s="55"/>
      <c r="E38" s="55"/>
      <c r="F38" s="55"/>
      <c r="G38" s="55"/>
      <c r="H38" s="55"/>
      <c r="I38" s="81"/>
      <c r="J38" s="55"/>
      <c r="K38" s="81"/>
      <c r="L38" s="55"/>
      <c r="M38" s="81"/>
      <c r="N38" s="58"/>
    </row>
    <row r="39" spans="2:14" ht="13.5" customHeight="1">
      <c r="B39" s="359" t="s">
        <v>326</v>
      </c>
      <c r="C39" s="360"/>
      <c r="D39" s="360"/>
      <c r="E39" s="360"/>
      <c r="F39" s="360"/>
      <c r="G39" s="360"/>
      <c r="H39" s="360"/>
      <c r="I39" s="360"/>
      <c r="J39" s="360"/>
      <c r="K39" s="360"/>
      <c r="L39" s="360"/>
      <c r="M39" s="360"/>
      <c r="N39" s="58"/>
    </row>
    <row r="40" spans="2:14" ht="18" customHeight="1">
      <c r="B40" s="360"/>
      <c r="C40" s="360"/>
      <c r="D40" s="360"/>
      <c r="E40" s="360"/>
      <c r="F40" s="360"/>
      <c r="G40" s="360"/>
      <c r="H40" s="360"/>
      <c r="I40" s="360"/>
      <c r="J40" s="360"/>
      <c r="K40" s="360"/>
      <c r="L40" s="360"/>
      <c r="M40" s="360"/>
      <c r="N40" s="48"/>
    </row>
    <row r="41" spans="2:14" ht="15">
      <c r="B41" s="61"/>
      <c r="C41" s="45"/>
      <c r="D41" s="45"/>
      <c r="E41" s="45"/>
      <c r="F41" s="45"/>
      <c r="G41" s="45"/>
      <c r="H41" s="45"/>
      <c r="I41" s="68"/>
      <c r="J41" s="45"/>
      <c r="K41" s="68"/>
      <c r="L41" s="45"/>
      <c r="M41" s="68"/>
      <c r="N41" s="48"/>
    </row>
    <row r="42" spans="2:14" ht="15">
      <c r="B42" s="61"/>
      <c r="C42" s="45"/>
      <c r="D42" s="45"/>
      <c r="E42" s="45"/>
      <c r="F42" s="45"/>
      <c r="G42" s="45"/>
      <c r="H42" s="45"/>
      <c r="I42" s="68"/>
      <c r="J42" s="45"/>
      <c r="K42" s="68"/>
      <c r="L42" s="45"/>
      <c r="M42" s="68"/>
      <c r="N42" s="48"/>
    </row>
    <row r="43" spans="2:14" ht="15">
      <c r="B43" s="61"/>
      <c r="C43" s="45"/>
      <c r="D43" s="45"/>
      <c r="E43" s="45"/>
      <c r="F43" s="45"/>
      <c r="G43" s="45"/>
      <c r="H43" s="45"/>
      <c r="I43" s="68"/>
      <c r="J43" s="45"/>
      <c r="K43" s="68"/>
      <c r="L43" s="45"/>
      <c r="M43" s="68"/>
      <c r="N43" s="48"/>
    </row>
    <row r="44" spans="2:14" ht="9.75" customHeight="1">
      <c r="B44" s="61"/>
      <c r="C44" s="45"/>
      <c r="D44" s="45"/>
      <c r="E44" s="45"/>
      <c r="F44" s="45"/>
      <c r="G44" s="45"/>
      <c r="H44" s="45"/>
      <c r="I44" s="68"/>
      <c r="J44" s="45"/>
      <c r="K44" s="68"/>
      <c r="L44" s="45"/>
      <c r="M44" s="68"/>
      <c r="N44" s="48"/>
    </row>
    <row r="45" spans="2:14" ht="15">
      <c r="B45" s="61"/>
      <c r="C45" s="45"/>
      <c r="D45" s="45"/>
      <c r="E45" s="45"/>
      <c r="F45" s="45"/>
      <c r="G45" s="45"/>
      <c r="H45" s="45"/>
      <c r="I45" s="68"/>
      <c r="J45" s="45"/>
      <c r="K45" s="68"/>
      <c r="L45" s="45"/>
      <c r="M45" s="68"/>
      <c r="N45" s="48"/>
    </row>
    <row r="46" spans="2:14" ht="9.75" customHeight="1">
      <c r="B46" s="61"/>
      <c r="C46" s="45"/>
      <c r="D46" s="45"/>
      <c r="E46" s="45"/>
      <c r="F46" s="45"/>
      <c r="G46" s="45"/>
      <c r="H46" s="45"/>
      <c r="I46" s="68"/>
      <c r="J46" s="45"/>
      <c r="K46" s="68"/>
      <c r="L46" s="45"/>
      <c r="M46" s="68"/>
      <c r="N46" s="48"/>
    </row>
    <row r="47" spans="2:14" ht="15">
      <c r="B47" s="61"/>
      <c r="C47" s="45"/>
      <c r="D47" s="45"/>
      <c r="E47" s="45"/>
      <c r="F47" s="45"/>
      <c r="G47" s="45"/>
      <c r="H47" s="45"/>
      <c r="I47" s="68"/>
      <c r="J47" s="45"/>
      <c r="K47" s="68"/>
      <c r="L47" s="45"/>
      <c r="M47" s="68"/>
      <c r="N47" s="48"/>
    </row>
    <row r="48" spans="2:14" ht="9.75" customHeight="1">
      <c r="B48" s="61"/>
      <c r="C48" s="45"/>
      <c r="D48" s="45"/>
      <c r="E48" s="45"/>
      <c r="F48" s="45"/>
      <c r="G48" s="45"/>
      <c r="H48" s="45"/>
      <c r="I48" s="68"/>
      <c r="J48" s="45"/>
      <c r="K48" s="68"/>
      <c r="L48" s="45"/>
      <c r="M48" s="68"/>
      <c r="N48" s="48"/>
    </row>
    <row r="49" spans="2:14" ht="15">
      <c r="B49" s="61"/>
      <c r="C49" s="45"/>
      <c r="D49" s="45"/>
      <c r="E49" s="45"/>
      <c r="F49" s="45"/>
      <c r="G49" s="45"/>
      <c r="H49" s="45"/>
      <c r="I49" s="68"/>
      <c r="J49" s="45"/>
      <c r="K49" s="68"/>
      <c r="L49" s="45"/>
      <c r="M49" s="68"/>
      <c r="N49" s="48"/>
    </row>
    <row r="50" spans="2:14" ht="9.75" customHeight="1">
      <c r="B50" s="61"/>
      <c r="C50" s="45"/>
      <c r="D50" s="45"/>
      <c r="E50" s="45"/>
      <c r="F50" s="45"/>
      <c r="G50" s="45"/>
      <c r="H50" s="45"/>
      <c r="I50" s="68"/>
      <c r="J50" s="45"/>
      <c r="K50" s="68"/>
      <c r="L50" s="45"/>
      <c r="M50" s="68"/>
      <c r="N50" s="48"/>
    </row>
    <row r="51" spans="2:14" ht="15">
      <c r="B51" s="61"/>
      <c r="C51" s="45"/>
      <c r="D51" s="45"/>
      <c r="E51" s="45"/>
      <c r="F51" s="45"/>
      <c r="G51" s="45"/>
      <c r="H51" s="45"/>
      <c r="I51" s="68"/>
      <c r="J51" s="45"/>
      <c r="K51" s="68"/>
      <c r="L51" s="45"/>
      <c r="M51" s="68"/>
      <c r="N51" s="48"/>
    </row>
    <row r="52" spans="2:14" ht="9.75" customHeight="1">
      <c r="B52" s="61"/>
      <c r="C52" s="45"/>
      <c r="D52" s="45"/>
      <c r="E52" s="45"/>
      <c r="F52" s="45"/>
      <c r="G52" s="45"/>
      <c r="H52" s="45"/>
      <c r="I52" s="68"/>
      <c r="J52" s="45"/>
      <c r="K52" s="68"/>
      <c r="L52" s="45"/>
      <c r="M52" s="68"/>
      <c r="N52" s="48"/>
    </row>
    <row r="53" spans="2:14" ht="15">
      <c r="B53" s="61"/>
      <c r="C53" s="45"/>
      <c r="D53" s="45"/>
      <c r="E53" s="45"/>
      <c r="F53" s="45"/>
      <c r="G53" s="45"/>
      <c r="H53" s="45"/>
      <c r="I53" s="68"/>
      <c r="J53" s="45"/>
      <c r="K53" s="68"/>
      <c r="L53" s="45"/>
      <c r="M53" s="68"/>
      <c r="N53" s="48"/>
    </row>
    <row r="54" spans="2:14" ht="9.75" customHeight="1">
      <c r="B54" s="61"/>
      <c r="C54" s="45"/>
      <c r="D54" s="45"/>
      <c r="E54" s="45"/>
      <c r="F54" s="45"/>
      <c r="G54" s="45"/>
      <c r="H54" s="45"/>
      <c r="I54" s="68"/>
      <c r="J54" s="45"/>
      <c r="K54" s="68"/>
      <c r="L54" s="45"/>
      <c r="M54" s="68"/>
      <c r="N54" s="48"/>
    </row>
    <row r="55" spans="2:14" ht="15">
      <c r="B55" s="61"/>
      <c r="C55" s="45"/>
      <c r="D55" s="45"/>
      <c r="E55" s="45"/>
      <c r="F55" s="45"/>
      <c r="G55" s="45"/>
      <c r="H55" s="45"/>
      <c r="I55" s="68"/>
      <c r="J55" s="45"/>
      <c r="K55" s="68"/>
      <c r="L55" s="45"/>
      <c r="M55" s="68"/>
      <c r="N55" s="48"/>
    </row>
    <row r="56" spans="2:14" ht="9.75" customHeight="1">
      <c r="B56" s="61"/>
      <c r="C56" s="45"/>
      <c r="D56" s="45"/>
      <c r="E56" s="45"/>
      <c r="F56" s="45"/>
      <c r="G56" s="45"/>
      <c r="H56" s="45"/>
      <c r="I56" s="68"/>
      <c r="J56" s="45"/>
      <c r="K56" s="68"/>
      <c r="L56" s="45"/>
      <c r="M56" s="68"/>
      <c r="N56" s="48"/>
    </row>
    <row r="57" spans="2:14" ht="15">
      <c r="B57" s="61"/>
      <c r="C57" s="45"/>
      <c r="D57" s="45"/>
      <c r="E57" s="45"/>
      <c r="F57" s="45"/>
      <c r="G57" s="45"/>
      <c r="H57" s="45"/>
      <c r="I57" s="68"/>
      <c r="J57" s="45"/>
      <c r="K57" s="68"/>
      <c r="L57" s="45"/>
      <c r="M57" s="68"/>
      <c r="N57" s="48"/>
    </row>
    <row r="58" spans="2:14" ht="9.75" customHeight="1">
      <c r="B58" s="61"/>
      <c r="C58" s="45"/>
      <c r="D58" s="45"/>
      <c r="E58" s="45"/>
      <c r="F58" s="45"/>
      <c r="G58" s="45"/>
      <c r="H58" s="45"/>
      <c r="I58" s="68"/>
      <c r="J58" s="45"/>
      <c r="K58" s="68"/>
      <c r="L58" s="45"/>
      <c r="M58" s="68"/>
      <c r="N58" s="48"/>
    </row>
    <row r="59" spans="2:14" ht="15">
      <c r="B59" s="61"/>
      <c r="C59" s="45"/>
      <c r="D59" s="45"/>
      <c r="E59" s="45"/>
      <c r="F59" s="45"/>
      <c r="G59" s="45"/>
      <c r="H59" s="45"/>
      <c r="I59" s="68"/>
      <c r="J59" s="45"/>
      <c r="K59" s="68"/>
      <c r="L59" s="45"/>
      <c r="M59" s="68"/>
      <c r="N59" s="48"/>
    </row>
    <row r="60" spans="2:14" ht="15">
      <c r="B60" s="61"/>
      <c r="C60" s="45"/>
      <c r="D60" s="45"/>
      <c r="E60" s="45"/>
      <c r="F60" s="45"/>
      <c r="G60" s="45"/>
      <c r="H60" s="45"/>
      <c r="I60" s="68"/>
      <c r="J60" s="45"/>
      <c r="K60" s="68"/>
      <c r="L60" s="45"/>
      <c r="M60" s="68"/>
      <c r="N60" s="48"/>
    </row>
    <row r="61" spans="2:13" ht="15">
      <c r="B61" s="45"/>
      <c r="C61" s="61"/>
      <c r="D61" s="61"/>
      <c r="E61" s="61"/>
      <c r="F61" s="61"/>
      <c r="G61" s="61"/>
      <c r="H61" s="61"/>
      <c r="I61" s="47"/>
      <c r="J61" s="61"/>
      <c r="K61" s="47"/>
      <c r="L61" s="61"/>
      <c r="M61" s="47"/>
    </row>
    <row r="62" spans="2:13" ht="15">
      <c r="B62" s="45"/>
      <c r="C62" s="61"/>
      <c r="D62" s="61"/>
      <c r="E62" s="61"/>
      <c r="F62" s="61"/>
      <c r="G62" s="61"/>
      <c r="H62" s="61"/>
      <c r="I62" s="47"/>
      <c r="J62" s="61"/>
      <c r="K62" s="47"/>
      <c r="L62" s="61"/>
      <c r="M62" s="47"/>
    </row>
    <row r="63" spans="2:13" ht="15">
      <c r="B63" s="45"/>
      <c r="C63" s="61"/>
      <c r="D63" s="61"/>
      <c r="E63" s="61"/>
      <c r="F63" s="61"/>
      <c r="G63" s="61"/>
      <c r="H63" s="61"/>
      <c r="I63" s="47"/>
      <c r="J63" s="61"/>
      <c r="K63" s="47"/>
      <c r="L63" s="61"/>
      <c r="M63" s="47"/>
    </row>
    <row r="64" spans="2:13" ht="15">
      <c r="B64" s="45"/>
      <c r="C64" s="61"/>
      <c r="D64" s="61"/>
      <c r="E64" s="61"/>
      <c r="F64" s="61"/>
      <c r="G64" s="61"/>
      <c r="H64" s="61"/>
      <c r="I64" s="47"/>
      <c r="J64" s="61"/>
      <c r="K64" s="47"/>
      <c r="L64" s="61"/>
      <c r="M64" s="47"/>
    </row>
    <row r="65" spans="2:13" ht="15">
      <c r="B65" s="45"/>
      <c r="C65" s="61"/>
      <c r="D65" s="61"/>
      <c r="E65" s="61"/>
      <c r="F65" s="61"/>
      <c r="G65" s="61"/>
      <c r="H65" s="61"/>
      <c r="I65" s="47"/>
      <c r="J65" s="61"/>
      <c r="K65" s="47"/>
      <c r="L65" s="61"/>
      <c r="M65" s="47"/>
    </row>
    <row r="124" spans="2:6" ht="38.25" customHeight="1">
      <c r="B124" s="67"/>
      <c r="C124" s="93"/>
      <c r="D124" s="93"/>
      <c r="E124" s="93"/>
      <c r="F124" s="93"/>
    </row>
    <row r="125" spans="2:6" ht="12.75">
      <c r="B125" s="92"/>
      <c r="C125" s="95"/>
      <c r="D125" s="95"/>
      <c r="E125" s="95"/>
      <c r="F125" s="95"/>
    </row>
    <row r="126" spans="2:6" ht="51.75" customHeight="1">
      <c r="B126" s="74"/>
      <c r="C126" s="91"/>
      <c r="D126" s="91"/>
      <c r="E126" s="91"/>
      <c r="F126" s="91"/>
    </row>
    <row r="134" ht="9" customHeight="1">
      <c r="B134" s="74"/>
    </row>
    <row r="135" ht="6" customHeight="1"/>
    <row r="235" ht="15">
      <c r="B235" s="263"/>
    </row>
    <row r="236" ht="30" customHeight="1"/>
    <row r="238" ht="15">
      <c r="B238" s="263"/>
    </row>
    <row r="239" ht="30" customHeight="1"/>
    <row r="241" ht="29.25" customHeight="1">
      <c r="B241" s="263"/>
    </row>
    <row r="246" ht="15">
      <c r="B246" s="263" t="s">
        <v>184</v>
      </c>
    </row>
    <row r="247" ht="12.75">
      <c r="B247" s="48" t="s">
        <v>22</v>
      </c>
    </row>
    <row r="248" ht="12.75">
      <c r="B248" s="48" t="s">
        <v>21</v>
      </c>
    </row>
    <row r="260" spans="2:6" ht="12.75">
      <c r="B260" s="74"/>
      <c r="C260" s="91"/>
      <c r="D260" s="91"/>
      <c r="E260" s="91"/>
      <c r="F260" s="91"/>
    </row>
    <row r="261" spans="2:6" ht="12.75">
      <c r="B261" s="74"/>
      <c r="C261" s="91"/>
      <c r="D261" s="91"/>
      <c r="E261" s="91"/>
      <c r="F261" s="91"/>
    </row>
    <row r="262" spans="2:6" ht="12.75">
      <c r="B262" s="74"/>
      <c r="C262" s="91"/>
      <c r="D262" s="91"/>
      <c r="E262" s="91"/>
      <c r="F262" s="91"/>
    </row>
    <row r="263" spans="2:6" ht="12.75">
      <c r="B263" s="74"/>
      <c r="C263" s="91"/>
      <c r="D263" s="91"/>
      <c r="E263" s="91"/>
      <c r="F263" s="91"/>
    </row>
    <row r="264" spans="2:6" ht="12.75">
      <c r="B264" s="74"/>
      <c r="C264" s="91"/>
      <c r="D264" s="91"/>
      <c r="E264" s="91"/>
      <c r="F264" s="91"/>
    </row>
    <row r="265" spans="2:6" ht="12.75">
      <c r="B265" s="74"/>
      <c r="C265" s="91"/>
      <c r="D265" s="91"/>
      <c r="E265" s="91"/>
      <c r="F265" s="91"/>
    </row>
    <row r="266" spans="2:6" ht="12.75">
      <c r="B266" s="74"/>
      <c r="C266" s="91"/>
      <c r="D266" s="91"/>
      <c r="E266" s="91"/>
      <c r="F266" s="91"/>
    </row>
    <row r="267" spans="2:6" ht="12.75">
      <c r="B267" s="74"/>
      <c r="C267" s="91"/>
      <c r="D267" s="91"/>
      <c r="E267" s="91"/>
      <c r="F267" s="91"/>
    </row>
    <row r="268" spans="2:6" ht="12.75">
      <c r="B268" s="74"/>
      <c r="C268" s="91"/>
      <c r="D268" s="91"/>
      <c r="E268" s="91"/>
      <c r="F268" s="91"/>
    </row>
    <row r="269" spans="2:6" ht="12.75">
      <c r="B269" s="74"/>
      <c r="C269" s="91"/>
      <c r="D269" s="91"/>
      <c r="E269" s="91"/>
      <c r="F269" s="91"/>
    </row>
    <row r="292" spans="2:6" ht="12.75">
      <c r="B292" s="67"/>
      <c r="C292" s="93"/>
      <c r="D292" s="93"/>
      <c r="E292" s="93"/>
      <c r="F292" s="93"/>
    </row>
  </sheetData>
  <sheetProtection/>
  <mergeCells count="1">
    <mergeCell ref="B39:M40"/>
  </mergeCells>
  <printOptions/>
  <pageMargins left="0.69" right="0" top="0.29" bottom="0.26" header="0.29" footer="0.41"/>
  <pageSetup fitToHeight="1" fitToWidth="1" horizontalDpi="600" verticalDpi="600" orientation="landscape" paperSize="9" scale="86" r:id="rId2"/>
  <headerFooter alignWithMargins="0">
    <oddFooter>&amp;C10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USER</cp:lastModifiedBy>
  <cp:lastPrinted>2011-06-06T06:31:33Z</cp:lastPrinted>
  <dcterms:created xsi:type="dcterms:W3CDTF">2003-10-30T07:33:29Z</dcterms:created>
  <dcterms:modified xsi:type="dcterms:W3CDTF">2011-06-13T09:47:52Z</dcterms:modified>
  <cp:category/>
  <cp:version/>
  <cp:contentType/>
  <cp:contentStatus/>
</cp:coreProperties>
</file>